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'!$A$1:$P$119</definedName>
    <definedName name="_xlnm.Print_Titles" localSheetId="0">'Plantilla Ejecución '!$1:$15</definedName>
  </definedNames>
  <calcPr calcId="144525"/>
</workbook>
</file>

<file path=xl/calcChain.xml><?xml version="1.0" encoding="utf-8"?>
<calcChain xmlns="http://schemas.openxmlformats.org/spreadsheetml/2006/main">
  <c r="M59" i="3" l="1"/>
  <c r="P22" i="3" l="1"/>
  <c r="P19" i="3"/>
  <c r="P18" i="3"/>
  <c r="L23" i="3"/>
  <c r="K33" i="3" l="1"/>
  <c r="K23" i="3"/>
  <c r="K17" i="3"/>
  <c r="K59" i="3"/>
  <c r="J84" i="3" l="1"/>
  <c r="J83" i="3" s="1"/>
  <c r="J74" i="3"/>
  <c r="J59" i="3"/>
  <c r="J51" i="3"/>
  <c r="J43" i="3"/>
  <c r="J33" i="3"/>
  <c r="J23" i="3"/>
  <c r="J17" i="3"/>
  <c r="P24" i="3"/>
  <c r="L59" i="3"/>
  <c r="N59" i="3"/>
  <c r="O59" i="3"/>
  <c r="K51" i="3"/>
  <c r="L51" i="3"/>
  <c r="M51" i="3"/>
  <c r="N51" i="3"/>
  <c r="O51" i="3"/>
  <c r="K43" i="3"/>
  <c r="L43" i="3"/>
  <c r="M43" i="3"/>
  <c r="N43" i="3"/>
  <c r="O43" i="3"/>
  <c r="L33" i="3"/>
  <c r="M33" i="3"/>
  <c r="N33" i="3"/>
  <c r="O33" i="3"/>
  <c r="M23" i="3"/>
  <c r="M81" i="3" s="1"/>
  <c r="M94" i="3" s="1"/>
  <c r="N23" i="3"/>
  <c r="O23" i="3"/>
  <c r="L17" i="3"/>
  <c r="M17" i="3"/>
  <c r="N17" i="3"/>
  <c r="O17" i="3"/>
  <c r="J81" i="3" l="1"/>
  <c r="J94" i="3" s="1"/>
  <c r="K69" i="3"/>
  <c r="L69" i="3"/>
  <c r="M69" i="3"/>
  <c r="N69" i="3"/>
  <c r="O69" i="3"/>
  <c r="K74" i="3"/>
  <c r="L74" i="3"/>
  <c r="M74" i="3"/>
  <c r="N74" i="3"/>
  <c r="O74" i="3"/>
  <c r="K77" i="3"/>
  <c r="L77" i="3"/>
  <c r="M77" i="3"/>
  <c r="N77" i="3"/>
  <c r="O77" i="3"/>
  <c r="K84" i="3"/>
  <c r="L84" i="3"/>
  <c r="M84" i="3"/>
  <c r="N84" i="3"/>
  <c r="K87" i="3"/>
  <c r="L87" i="3"/>
  <c r="M87" i="3"/>
  <c r="N87" i="3"/>
  <c r="O87" i="3"/>
  <c r="K90" i="3"/>
  <c r="L90" i="3"/>
  <c r="M90" i="3"/>
  <c r="N90" i="3"/>
  <c r="O90" i="3"/>
  <c r="K83" i="3" l="1"/>
  <c r="O83" i="3"/>
  <c r="O92" i="3" s="1"/>
  <c r="N83" i="3"/>
  <c r="M83" i="3"/>
  <c r="L83" i="3"/>
  <c r="O81" i="3"/>
  <c r="K81" i="3"/>
  <c r="K94" i="3" s="1"/>
  <c r="L81" i="3"/>
  <c r="L94" i="3" s="1"/>
  <c r="N81" i="3"/>
  <c r="N92" i="3"/>
  <c r="G69" i="3"/>
  <c r="O94" i="3" l="1"/>
  <c r="N94" i="3"/>
  <c r="F17" i="3"/>
  <c r="E17" i="3" l="1"/>
  <c r="F23" i="3"/>
  <c r="P61" i="3" l="1"/>
  <c r="P62" i="3"/>
  <c r="P63" i="3"/>
  <c r="P64" i="3"/>
  <c r="P65" i="3"/>
  <c r="P66" i="3"/>
  <c r="P67" i="3"/>
  <c r="P68" i="3"/>
  <c r="P60" i="3"/>
  <c r="P52" i="3"/>
  <c r="P45" i="3"/>
  <c r="P46" i="3"/>
  <c r="P47" i="3"/>
  <c r="P48" i="3"/>
  <c r="P49" i="3"/>
  <c r="P50" i="3"/>
  <c r="P44" i="3"/>
  <c r="P36" i="3"/>
  <c r="P35" i="3"/>
  <c r="P37" i="3"/>
  <c r="P38" i="3"/>
  <c r="P39" i="3"/>
  <c r="P40" i="3"/>
  <c r="P41" i="3"/>
  <c r="P42" i="3"/>
  <c r="P34" i="3"/>
  <c r="P32" i="3"/>
  <c r="P25" i="3"/>
  <c r="P26" i="3"/>
  <c r="P27" i="3"/>
  <c r="P28" i="3"/>
  <c r="P29" i="3"/>
  <c r="P30" i="3"/>
  <c r="P31" i="3"/>
  <c r="E59" i="3" l="1"/>
  <c r="E43" i="3" l="1"/>
  <c r="F43" i="3"/>
  <c r="G43" i="3"/>
  <c r="H43" i="3"/>
  <c r="I43" i="3"/>
  <c r="P20" i="3" l="1"/>
  <c r="P21" i="3"/>
  <c r="D33" i="3" l="1"/>
  <c r="D17" i="3"/>
  <c r="D23" i="3"/>
  <c r="G17" i="3"/>
  <c r="H17" i="3"/>
  <c r="I17" i="3"/>
  <c r="P17" i="3" l="1"/>
  <c r="D77" i="3"/>
  <c r="E77" i="3"/>
  <c r="F77" i="3"/>
  <c r="G77" i="3"/>
  <c r="H77" i="3"/>
  <c r="I77" i="3"/>
  <c r="D90" i="3"/>
  <c r="E90" i="3"/>
  <c r="F90" i="3"/>
  <c r="G90" i="3"/>
  <c r="H90" i="3"/>
  <c r="I90" i="3"/>
  <c r="D87" i="3"/>
  <c r="E87" i="3"/>
  <c r="F87" i="3"/>
  <c r="G87" i="3"/>
  <c r="H87" i="3"/>
  <c r="I87" i="3"/>
  <c r="D84" i="3"/>
  <c r="D83" i="3" s="1"/>
  <c r="E84" i="3"/>
  <c r="E83" i="3" s="1"/>
  <c r="F84" i="3"/>
  <c r="F83" i="3" s="1"/>
  <c r="G84" i="3"/>
  <c r="H84" i="3"/>
  <c r="I84" i="3"/>
  <c r="I83" i="3" s="1"/>
  <c r="D74" i="3"/>
  <c r="E74" i="3"/>
  <c r="F74" i="3"/>
  <c r="G74" i="3"/>
  <c r="H74" i="3"/>
  <c r="I74" i="3"/>
  <c r="D59" i="3"/>
  <c r="F59" i="3"/>
  <c r="G59" i="3"/>
  <c r="H59" i="3"/>
  <c r="I59" i="3"/>
  <c r="D43" i="3"/>
  <c r="P43" i="3" s="1"/>
  <c r="E33" i="3"/>
  <c r="F33" i="3"/>
  <c r="G33" i="3"/>
  <c r="H33" i="3"/>
  <c r="I33" i="3"/>
  <c r="E23" i="3"/>
  <c r="G23" i="3"/>
  <c r="H23" i="3"/>
  <c r="I23" i="3"/>
  <c r="P33" i="3" l="1"/>
  <c r="P23" i="3"/>
  <c r="P59" i="3"/>
  <c r="H83" i="3"/>
  <c r="G83" i="3"/>
  <c r="P53" i="3" l="1"/>
  <c r="P54" i="3"/>
  <c r="P55" i="3"/>
  <c r="P56" i="3"/>
  <c r="P57" i="3"/>
  <c r="P58" i="3"/>
  <c r="P70" i="3"/>
  <c r="P71" i="3"/>
  <c r="P72" i="3"/>
  <c r="P73" i="3"/>
  <c r="P75" i="3"/>
  <c r="P76" i="3"/>
  <c r="P78" i="3"/>
  <c r="P79" i="3"/>
  <c r="P80" i="3"/>
  <c r="P82" i="3"/>
  <c r="P85" i="3"/>
  <c r="P86" i="3"/>
  <c r="P88" i="3"/>
  <c r="P89" i="3"/>
  <c r="P91" i="3"/>
  <c r="P93" i="3"/>
  <c r="P69" i="3" l="1"/>
  <c r="P51" i="3"/>
  <c r="P90" i="3"/>
  <c r="C87" i="3"/>
  <c r="D69" i="3"/>
  <c r="E69" i="3"/>
  <c r="F69" i="3"/>
  <c r="H69" i="3"/>
  <c r="I69" i="3"/>
  <c r="D51" i="3"/>
  <c r="E51" i="3"/>
  <c r="F51" i="3"/>
  <c r="G51" i="3"/>
  <c r="H51" i="3"/>
  <c r="I51" i="3"/>
  <c r="C90" i="3"/>
  <c r="B90" i="3"/>
  <c r="B87" i="3"/>
  <c r="C84" i="3"/>
  <c r="B84" i="3"/>
  <c r="C77" i="3"/>
  <c r="B77" i="3"/>
  <c r="C74" i="3"/>
  <c r="B74" i="3"/>
  <c r="C69" i="3"/>
  <c r="B69" i="3"/>
  <c r="C59" i="3"/>
  <c r="B59" i="3"/>
  <c r="C51" i="3"/>
  <c r="B51" i="3"/>
  <c r="C43" i="3"/>
  <c r="B43" i="3"/>
  <c r="C33" i="3"/>
  <c r="B33" i="3"/>
  <c r="C23" i="3"/>
  <c r="B23" i="3"/>
  <c r="B17" i="3"/>
  <c r="C17" i="3"/>
  <c r="C83" i="3" l="1"/>
  <c r="C92" i="3" s="1"/>
  <c r="C81" i="3"/>
  <c r="B81" i="3"/>
  <c r="B83" i="3"/>
  <c r="B92" i="3" s="1"/>
  <c r="G81" i="3"/>
  <c r="G94" i="3" s="1"/>
  <c r="P77" i="3"/>
  <c r="P74" i="3"/>
  <c r="P87" i="3"/>
  <c r="P84" i="3"/>
  <c r="P83" i="3" s="1"/>
  <c r="I81" i="3"/>
  <c r="I94" i="3" s="1"/>
  <c r="H81" i="3"/>
  <c r="H94" i="3" s="1"/>
  <c r="F81" i="3"/>
  <c r="F94" i="3" s="1"/>
  <c r="E81" i="3"/>
  <c r="E94" i="3" s="1"/>
  <c r="D81" i="3"/>
  <c r="D94" i="3" s="1"/>
  <c r="P81" i="3" l="1"/>
  <c r="C94" i="3"/>
  <c r="B94" i="3"/>
  <c r="P92" i="3"/>
  <c r="P94" i="3" l="1"/>
  <c r="AA12" i="3"/>
  <c r="AB12" i="3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<sst xmlns="http://schemas.openxmlformats.org/spreadsheetml/2006/main" count="115" uniqueCount="115">
  <si>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</si>
  <si>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</si>
  <si>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</si>
  <si>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</si>
  <si>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</si>
  <si>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</si>
  <si>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</si>
  <si>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</si>
  <si>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</si>
  <si>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</si>
  <si>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</si>
  <si>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</si>
  <si>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</si>
  <si>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</si>
  <si>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</si>
  <si>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</si>
  <si>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</si>
  <si>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</si>
  <si>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</si>
  <si>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</si>
  <si>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</si>
  <si>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</si>
  <si>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</si>
  <si>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</si>
  <si>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</si>
  <si>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</si>
  <si>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</si>
  <si>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</si>
  <si>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</si>
  <si>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</si>
  <si>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</si>
  <si>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</si>
  <si>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</si>
  <si>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</si>
  <si>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</si>
  <si>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</si>
  <si>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</si>
  <si>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</si>
  <si>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</si>
  <si>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</si>
  <si>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</si>
  <si>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</si>
  <si>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</si>
  <si>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</si>
  <si>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</si>
  <si>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</si>
  <si>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</si>
  <si>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</si>
  <si>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</si>
  <si>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</si>
  <si>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</si>
  <si>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</si>
  <si>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</si>
  <si>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</si>
  <si>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</si>
  <si>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</si>
  <si>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</si>
  <si>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</si>
  <si>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</si>
  <si>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</si>
  <si>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</si>
  <si>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</si>
  <si>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</si>
  <si>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</si>
  <si>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</si>
  <si>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</si>
  <si>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</si>
  <si>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</si>
  <si>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</si>
  <si>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</si>
  <si>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</si>
  <si>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</si>
  <si>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</si>
  <si>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</si>
  <si>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</si>
  <si>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</si>
  <si>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</si>
  <si>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</si>
  <si>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</si>
  <si>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</si>
  <si>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</si>
  <si>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</si>
  <si>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</si>
  <si>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</si>
  <si>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</si>
  <si>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</si>
  <si>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</si>
  <si>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</si>
  <si>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</si>
  <si>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</si>
  <si>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</si>
  <si>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</si>
  <si>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</si>
  <si>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</si>
  <si>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</si>
  <si>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</si>
  <si>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</si>
  <si>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</si>
  <si>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</si>
  <si>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</si>
  <si>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</si>
  <si>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</si>
  <si>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</si>
  <si>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</si>
  <si>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</si>
  <si>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</si>
  <si>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</si>
  <si>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</si>
  <si>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</si>
  <si>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</si>
  <si>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</si>
  <si>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OFICINA NACIONAL DE LA PROPIEDAD INDUSTRIAL</t>
  </si>
  <si>
    <t>Ministerio de Industria, Comercio y Mipymes</t>
  </si>
  <si>
    <t xml:space="preserve"> </t>
  </si>
  <si>
    <t>AL 31 DE OCTUBRE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</si>
</sst>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7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1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5" borderId="3" xfId="1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0" fillId="0" borderId="3" xfId="1" applyFont="1" applyBorder="1" applyAlignment="1">
      <alignment vertical="center"/>
    </xf>
    <xf numFmtId="43" fontId="0" fillId="0" borderId="3" xfId="0" applyNumberFormat="1" applyFont="1" applyFill="1" applyBorder="1"/>
    <xf numFmtId="43" fontId="9" fillId="0" borderId="3" xfId="0" applyNumberFormat="1" applyFont="1" applyFill="1" applyBorder="1"/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898258</xdr:colOff>
      <xdr:row>0</xdr:row>
      <xdr:rowOff>0</xdr:rowOff>
    </xdr:from>
    <xdr:ext cx="3464722" cy="1397000"/>
    <xdr:pic>
      <xdr:nvPicPr>
        <xdr:cNvPr id="12" name="11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446" y="0"/>
          <a:ext cx="3464722" cy="1397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1291168</xdr:colOff>
      <xdr:row>0</xdr:row>
      <xdr:rowOff>0</xdr:rowOff>
    </xdr:from>
    <xdr:ext cx="3618176" cy="1428750"/>
    <xdr:pic>
      <xdr:nvPicPr>
        <xdr:cNvPr id="14" name="13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1" y="0"/>
          <a:ext cx="3618176" cy="1428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showGridLines="0" tabSelected="1" zoomScale="80" zoomScaleNormal="80" workbookViewId="0">
      <selection activeCell="A16" sqref="A16"/>
    </sheetView>
  </sheetViews>
  <sheetFormatPr baseColWidth="10" defaultRowHeight="15" x14ac:dyDescent="0.25"/>
  <cols>
    <col min="1" max="1" width="45.28515625" customWidth="1"/>
    <col min="2" max="2" width="16.28515625" style="29" customWidth="1"/>
    <col min="3" max="3" width="18.5703125" style="29" customWidth="1"/>
    <col min="4" max="5" width="14.5703125" style="29" customWidth="1"/>
    <col min="6" max="6" width="15.140625" style="29" customWidth="1"/>
    <col min="7" max="7" width="15" style="29" customWidth="1"/>
    <col min="8" max="8" width="15.7109375" style="29" customWidth="1"/>
    <col min="9" max="9" width="14.5703125" style="29" customWidth="1"/>
    <col min="10" max="10" width="14.5703125" customWidth="1"/>
    <col min="11" max="11" width="14.7109375" customWidth="1"/>
    <col min="12" max="12" width="15.42578125" customWidth="1"/>
    <col min="13" max="13" width="16.28515625" customWidth="1"/>
    <col min="14" max="14" width="12.28515625" hidden="1" customWidth="1"/>
    <col min="15" max="15" width="14" hidden="1" customWidth="1"/>
    <col min="16" max="16" width="17" customWidth="1"/>
    <col min="17" max="17" width="96.7109375" bestFit="1" customWidth="1"/>
    <col min="18" max="18" width="9.140625"/>
    <col min="19" max="26" width="6" bestFit="1" customWidth="1"/>
    <col min="27" max="28" width="7" bestFit="1" customWidth="1"/>
  </cols>
  <sheetData>
    <row r="1" spans="1:28" s="58" customFormat="1" x14ac:dyDescent="0.25"/>
    <row r="2" spans="1:28" s="58" customFormat="1" x14ac:dyDescent="0.25"/>
    <row r="3" spans="1:28" s="58" customFormat="1" x14ac:dyDescent="0.25"/>
    <row r="4" spans="1:28" s="58" customFormat="1" x14ac:dyDescent="0.25"/>
    <row r="5" spans="1:28" ht="33" customHeight="1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5"/>
    </row>
    <row r="6" spans="1:28" s="58" customFormat="1" ht="13.5" customHeigh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9"/>
    </row>
    <row r="7" spans="1:28" s="62" customFormat="1" ht="13.5" customHeight="1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4"/>
    </row>
    <row r="8" spans="1:28" s="29" customFormat="1" ht="30" customHeight="1" x14ac:dyDescent="0.35">
      <c r="A8" s="71" t="s">
        <v>112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61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ht="18.75" customHeight="1" x14ac:dyDescent="0.3">
      <c r="A9" s="72" t="s">
        <v>111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66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ht="18.75" x14ac:dyDescent="0.25">
      <c r="A10" s="68" t="s">
        <v>102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3"/>
    </row>
    <row r="11" spans="1:28" ht="18.75" x14ac:dyDescent="0.3">
      <c r="A11" s="69" t="s">
        <v>114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9"/>
    </row>
    <row r="12" spans="1:28" x14ac:dyDescent="0.25">
      <c r="A12" s="70" t="s">
        <v>104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9"/>
      <c r="AA12" s="12">
        <f>SUM(S14:AA14)</f>
        <v>0</v>
      </c>
      <c r="AB12" s="12">
        <f>+AA12+AB14</f>
        <v>0</v>
      </c>
    </row>
    <row r="13" spans="1:28" s="29" customFormat="1" ht="15.7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9"/>
      <c r="AA13" s="32"/>
      <c r="AB13" s="32"/>
    </row>
    <row r="14" spans="1:28" ht="31.5" x14ac:dyDescent="0.25">
      <c r="A14" s="8" t="s">
        <v>0</v>
      </c>
      <c r="B14" s="31" t="s">
        <v>36</v>
      </c>
      <c r="C14" s="31" t="s">
        <v>37</v>
      </c>
      <c r="D14" s="67" t="s">
        <v>101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 x14ac:dyDescent="0.25">
      <c r="A15" s="30"/>
      <c r="B15" s="31"/>
      <c r="C15" s="31"/>
      <c r="D15" s="31" t="s">
        <v>97</v>
      </c>
      <c r="E15" s="31" t="s">
        <v>98</v>
      </c>
      <c r="F15" s="31" t="s">
        <v>80</v>
      </c>
      <c r="G15" s="31" t="s">
        <v>81</v>
      </c>
      <c r="H15" s="31" t="s">
        <v>82</v>
      </c>
      <c r="I15" s="31" t="s">
        <v>83</v>
      </c>
      <c r="J15" s="57" t="s">
        <v>84</v>
      </c>
      <c r="K15" s="57" t="s">
        <v>85</v>
      </c>
      <c r="L15" s="57" t="s">
        <v>86</v>
      </c>
      <c r="M15" s="57" t="s">
        <v>99</v>
      </c>
      <c r="N15" s="57" t="s">
        <v>87</v>
      </c>
      <c r="O15" s="57" t="s">
        <v>88</v>
      </c>
      <c r="P15" s="31" t="s">
        <v>100</v>
      </c>
      <c r="Q15" s="29"/>
      <c r="S15" s="11"/>
    </row>
    <row r="16" spans="1:28" x14ac:dyDescent="0.25">
      <c r="A16" s="1" t="s">
        <v>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6" x14ac:dyDescent="0.25">
      <c r="A17" s="2" t="s">
        <v>2</v>
      </c>
      <c r="B17" s="20">
        <f>SUM(B18:B22)</f>
        <v>438600260</v>
      </c>
      <c r="C17" s="20">
        <f>SUM(C18:C22)</f>
        <v>462600260</v>
      </c>
      <c r="D17" s="36">
        <f>D18+D19+D22</f>
        <v>24653389.859999999</v>
      </c>
      <c r="E17" s="20">
        <f>SUM(E18:E22)</f>
        <v>24983045.23</v>
      </c>
      <c r="F17" s="20">
        <f>SUM(F18:F22)</f>
        <v>24911198.120000001</v>
      </c>
      <c r="G17" s="20">
        <f t="shared" ref="G17:O17" si="0">SUM(G18:G22)</f>
        <v>43803849</v>
      </c>
      <c r="H17" s="20">
        <f t="shared" si="0"/>
        <v>26133630.320000004</v>
      </c>
      <c r="I17" s="20">
        <f t="shared" si="0"/>
        <v>26714624.100000001</v>
      </c>
      <c r="J17" s="20">
        <f>SUM(J18:J22)</f>
        <v>26525859.369999997</v>
      </c>
      <c r="K17" s="20">
        <f>SUM(K18:K22)</f>
        <v>31765412</v>
      </c>
      <c r="L17" s="20">
        <f t="shared" si="0"/>
        <v>27061180.939999998</v>
      </c>
      <c r="M17" s="20">
        <f t="shared" si="0"/>
        <v>48506878.390000001</v>
      </c>
      <c r="N17" s="20">
        <f t="shared" si="0"/>
        <v>0</v>
      </c>
      <c r="O17" s="20">
        <f t="shared" si="0"/>
        <v>0</v>
      </c>
      <c r="P17" s="36">
        <f t="shared" ref="P17:P50" si="1">SUM(D17:O17)</f>
        <v>305059067.32999998</v>
      </c>
    </row>
    <row r="18" spans="1:16" x14ac:dyDescent="0.25">
      <c r="A18" s="4" t="s">
        <v>3</v>
      </c>
      <c r="B18" s="13">
        <v>344800260</v>
      </c>
      <c r="C18" s="49">
        <v>344800260</v>
      </c>
      <c r="D18" s="43">
        <v>20769902.940000001</v>
      </c>
      <c r="E18" s="41">
        <v>20997079.34</v>
      </c>
      <c r="F18" s="41">
        <v>20947283.52</v>
      </c>
      <c r="G18" s="41">
        <v>21367522.739999998</v>
      </c>
      <c r="H18" s="41">
        <v>22044463.780000001</v>
      </c>
      <c r="I18" s="41">
        <v>22576404.73</v>
      </c>
      <c r="J18" s="42">
        <v>22096628.489999998</v>
      </c>
      <c r="K18" s="42">
        <v>22402551.23</v>
      </c>
      <c r="L18" s="42">
        <v>22790469.399999999</v>
      </c>
      <c r="M18" s="42">
        <v>22782519.870000001</v>
      </c>
      <c r="N18" s="42"/>
      <c r="O18" s="42"/>
      <c r="P18" s="43">
        <f>SUM(D18:O18)</f>
        <v>218774826.03999999</v>
      </c>
    </row>
    <row r="19" spans="1:16" x14ac:dyDescent="0.25">
      <c r="A19" s="4" t="s">
        <v>4</v>
      </c>
      <c r="B19" s="13">
        <v>11500000</v>
      </c>
      <c r="C19" s="49">
        <v>11500000</v>
      </c>
      <c r="D19" s="43">
        <v>768626.4</v>
      </c>
      <c r="E19" s="13">
        <v>815947.25</v>
      </c>
      <c r="F19" s="49">
        <v>801509.75</v>
      </c>
      <c r="G19" s="13">
        <v>19206609.539999999</v>
      </c>
      <c r="H19" s="13">
        <v>849676.42</v>
      </c>
      <c r="I19" s="13">
        <v>815509.75</v>
      </c>
      <c r="J19" s="42">
        <v>1097125.56</v>
      </c>
      <c r="K19" s="13">
        <v>5980313.4500000002</v>
      </c>
      <c r="L19" s="13">
        <v>847316.29</v>
      </c>
      <c r="M19" s="13">
        <v>22279879.59</v>
      </c>
      <c r="N19" s="13"/>
      <c r="O19" s="42"/>
      <c r="P19" s="43">
        <f>SUM(D19:O19)</f>
        <v>53462514</v>
      </c>
    </row>
    <row r="20" spans="1:16" x14ac:dyDescent="0.25">
      <c r="A20" s="4" t="s">
        <v>38</v>
      </c>
      <c r="B20" s="15">
        <v>0</v>
      </c>
      <c r="C20" s="49">
        <v>0</v>
      </c>
      <c r="D20" s="49">
        <v>0</v>
      </c>
      <c r="E20" s="50">
        <v>0</v>
      </c>
      <c r="F20" s="41">
        <v>0</v>
      </c>
      <c r="G20" s="15">
        <v>0</v>
      </c>
      <c r="H20" s="15">
        <v>0</v>
      </c>
      <c r="I20" s="15">
        <v>0</v>
      </c>
      <c r="J20" s="15">
        <v>0</v>
      </c>
      <c r="K20" s="49">
        <v>0</v>
      </c>
      <c r="L20" s="49">
        <v>0</v>
      </c>
      <c r="M20" s="15"/>
      <c r="N20" s="15"/>
      <c r="O20" s="15"/>
      <c r="P20" s="43">
        <f t="shared" si="1"/>
        <v>0</v>
      </c>
    </row>
    <row r="21" spans="1:16" ht="22.5" customHeight="1" x14ac:dyDescent="0.25">
      <c r="A21" s="4" t="s">
        <v>5</v>
      </c>
      <c r="B21" s="13">
        <v>38300000</v>
      </c>
      <c r="C21" s="49">
        <v>62300000</v>
      </c>
      <c r="D21" s="49">
        <v>0</v>
      </c>
      <c r="E21" s="50">
        <v>0</v>
      </c>
      <c r="F21" s="41">
        <v>0</v>
      </c>
      <c r="G21" s="13">
        <v>0</v>
      </c>
      <c r="H21" s="13">
        <v>0</v>
      </c>
      <c r="I21" s="13">
        <v>0</v>
      </c>
      <c r="J21" s="49">
        <v>0</v>
      </c>
      <c r="K21" s="49">
        <v>0</v>
      </c>
      <c r="L21" s="49">
        <v>0</v>
      </c>
      <c r="M21" s="43"/>
      <c r="N21" s="15"/>
      <c r="O21" s="15"/>
      <c r="P21" s="43">
        <f t="shared" si="1"/>
        <v>0</v>
      </c>
    </row>
    <row r="22" spans="1:16" ht="25.5" customHeight="1" x14ac:dyDescent="0.25">
      <c r="A22" s="4" t="s">
        <v>6</v>
      </c>
      <c r="B22" s="13">
        <v>44000000</v>
      </c>
      <c r="C22" s="49">
        <v>44000000</v>
      </c>
      <c r="D22" s="49">
        <v>3114860.52</v>
      </c>
      <c r="E22" s="13">
        <v>3170018.64</v>
      </c>
      <c r="F22" s="49">
        <v>3162404.85</v>
      </c>
      <c r="G22" s="13">
        <v>3229716.72</v>
      </c>
      <c r="H22" s="13">
        <v>3239490.12</v>
      </c>
      <c r="I22" s="13">
        <v>3322709.62</v>
      </c>
      <c r="J22" s="49">
        <v>3332105.32</v>
      </c>
      <c r="K22" s="49">
        <v>3382547.32</v>
      </c>
      <c r="L22" s="49">
        <v>3423395.25</v>
      </c>
      <c r="M22" s="73">
        <v>3444478.93</v>
      </c>
      <c r="N22" s="21"/>
      <c r="O22" s="42"/>
      <c r="P22" s="49">
        <f>SUM(D22:O22)</f>
        <v>32821727.290000003</v>
      </c>
    </row>
    <row r="23" spans="1:16" x14ac:dyDescent="0.25">
      <c r="A23" s="2" t="s">
        <v>7</v>
      </c>
      <c r="B23" s="36">
        <f>SUM(B24:B32)</f>
        <v>84631268</v>
      </c>
      <c r="C23" s="36">
        <f>SUM(C24:C32)</f>
        <v>97756268</v>
      </c>
      <c r="D23" s="36">
        <f>SUM(D24:D32)</f>
        <v>3448059.96</v>
      </c>
      <c r="E23" s="36">
        <f t="shared" ref="E23:O23" si="2">SUM(E24:E32)</f>
        <v>6458181.8100000005</v>
      </c>
      <c r="F23" s="36">
        <f t="shared" si="2"/>
        <v>4085704.76</v>
      </c>
      <c r="G23" s="36">
        <f t="shared" si="2"/>
        <v>6562683.1900000004</v>
      </c>
      <c r="H23" s="36">
        <f t="shared" si="2"/>
        <v>5340847.2300000004</v>
      </c>
      <c r="I23" s="36">
        <f t="shared" si="2"/>
        <v>6420973.5300000003</v>
      </c>
      <c r="J23" s="36">
        <f t="shared" ref="J23" si="3">SUM(J24:J32)</f>
        <v>4243717.6399999997</v>
      </c>
      <c r="K23" s="36">
        <f>SUM(K24:K32)</f>
        <v>5789032.7299999995</v>
      </c>
      <c r="L23" s="36">
        <f>SUM(L24:L32)</f>
        <v>8834937.0099999998</v>
      </c>
      <c r="M23" s="36">
        <f t="shared" si="2"/>
        <v>5538457.7999999989</v>
      </c>
      <c r="N23" s="36">
        <f t="shared" si="2"/>
        <v>0</v>
      </c>
      <c r="O23" s="36">
        <f t="shared" si="2"/>
        <v>0</v>
      </c>
      <c r="P23" s="36">
        <f t="shared" si="1"/>
        <v>56722595.659999989</v>
      </c>
    </row>
    <row r="24" spans="1:16" x14ac:dyDescent="0.25">
      <c r="A24" s="48" t="s">
        <v>8</v>
      </c>
      <c r="B24" s="18">
        <v>15176268</v>
      </c>
      <c r="C24" s="18">
        <v>22176268</v>
      </c>
      <c r="D24" s="43">
        <v>649755.81999999995</v>
      </c>
      <c r="E24" s="18">
        <v>1593057.47</v>
      </c>
      <c r="F24" s="18">
        <v>884596.89</v>
      </c>
      <c r="G24" s="18">
        <v>1839801.15</v>
      </c>
      <c r="H24" s="18">
        <v>1238184.71</v>
      </c>
      <c r="I24" s="18">
        <v>1073762.4099999999</v>
      </c>
      <c r="J24" s="42">
        <v>2186428.09</v>
      </c>
      <c r="K24" s="21">
        <v>916987.57</v>
      </c>
      <c r="L24" s="21">
        <v>2089247.21</v>
      </c>
      <c r="M24" s="21">
        <v>881840.48</v>
      </c>
      <c r="N24" s="21"/>
      <c r="O24" s="42"/>
      <c r="P24" s="43">
        <f t="shared" si="1"/>
        <v>13353661.800000001</v>
      </c>
    </row>
    <row r="25" spans="1:16" ht="24.75" customHeight="1" x14ac:dyDescent="0.25">
      <c r="A25" s="4" t="s">
        <v>9</v>
      </c>
      <c r="B25" s="18">
        <v>25000000</v>
      </c>
      <c r="C25" s="18">
        <v>28500000</v>
      </c>
      <c r="D25" s="50">
        <v>2194500</v>
      </c>
      <c r="E25" s="18">
        <v>2339050</v>
      </c>
      <c r="F25" s="18">
        <v>797899.8</v>
      </c>
      <c r="G25" s="18">
        <v>2014300</v>
      </c>
      <c r="H25" s="18">
        <v>2384887.7000000002</v>
      </c>
      <c r="I25" s="18">
        <v>2559248.5</v>
      </c>
      <c r="J25" s="50">
        <v>-327999.2</v>
      </c>
      <c r="K25" s="50">
        <v>3370494.5</v>
      </c>
      <c r="L25" s="21">
        <v>1584092</v>
      </c>
      <c r="M25" s="21">
        <v>2363217</v>
      </c>
      <c r="N25" s="21"/>
      <c r="O25" s="42"/>
      <c r="P25" s="43">
        <f t="shared" si="1"/>
        <v>19279690.300000001</v>
      </c>
    </row>
    <row r="26" spans="1:16" x14ac:dyDescent="0.25">
      <c r="A26" s="4" t="s">
        <v>10</v>
      </c>
      <c r="B26" s="18">
        <v>1500000</v>
      </c>
      <c r="C26" s="18">
        <v>1500000</v>
      </c>
      <c r="D26" s="50">
        <v>0</v>
      </c>
      <c r="E26" s="18">
        <v>66776.479999999996</v>
      </c>
      <c r="F26" s="18">
        <v>173041.38</v>
      </c>
      <c r="G26" s="18">
        <v>239391.57</v>
      </c>
      <c r="H26" s="18">
        <v>78365.22</v>
      </c>
      <c r="I26" s="18">
        <v>59699.62</v>
      </c>
      <c r="J26" s="42">
        <v>105861.39</v>
      </c>
      <c r="K26" s="21">
        <v>148311</v>
      </c>
      <c r="L26" s="21">
        <v>116972</v>
      </c>
      <c r="M26" s="21">
        <v>26284.01</v>
      </c>
      <c r="N26" s="21"/>
      <c r="O26" s="42"/>
      <c r="P26" s="43">
        <f t="shared" si="1"/>
        <v>1014702.67</v>
      </c>
    </row>
    <row r="27" spans="1:16" x14ac:dyDescent="0.25">
      <c r="A27" s="4" t="s">
        <v>11</v>
      </c>
      <c r="B27" s="18">
        <v>1510000</v>
      </c>
      <c r="C27" s="18">
        <v>1510000</v>
      </c>
      <c r="D27" s="50">
        <v>0</v>
      </c>
      <c r="E27" s="50">
        <v>0</v>
      </c>
      <c r="F27" s="18">
        <v>150</v>
      </c>
      <c r="G27" s="18">
        <v>20450</v>
      </c>
      <c r="H27" s="18">
        <v>450</v>
      </c>
      <c r="I27" s="18">
        <v>0</v>
      </c>
      <c r="J27" s="42">
        <v>52700</v>
      </c>
      <c r="K27" s="21">
        <v>20000</v>
      </c>
      <c r="L27" s="21">
        <v>94371</v>
      </c>
      <c r="M27" s="21">
        <v>6481.82</v>
      </c>
      <c r="N27" s="21"/>
      <c r="O27" s="42"/>
      <c r="P27" s="43">
        <f t="shared" si="1"/>
        <v>194602.82</v>
      </c>
    </row>
    <row r="28" spans="1:16" x14ac:dyDescent="0.25">
      <c r="A28" s="4" t="s">
        <v>12</v>
      </c>
      <c r="B28" s="18">
        <v>1300000</v>
      </c>
      <c r="C28" s="18">
        <v>1300000</v>
      </c>
      <c r="D28" s="50">
        <v>0</v>
      </c>
      <c r="E28" s="18">
        <v>56088.89</v>
      </c>
      <c r="F28" s="18">
        <v>0</v>
      </c>
      <c r="G28" s="18">
        <v>176967.99</v>
      </c>
      <c r="H28" s="18">
        <v>61119.28</v>
      </c>
      <c r="I28" s="18">
        <v>69241.100000000006</v>
      </c>
      <c r="J28" s="42">
        <v>172809.67</v>
      </c>
      <c r="K28" s="21">
        <v>6000</v>
      </c>
      <c r="L28" s="43"/>
      <c r="M28" s="21">
        <v>149450.42000000001</v>
      </c>
      <c r="N28" s="21"/>
      <c r="O28" s="42"/>
      <c r="P28" s="43">
        <f t="shared" si="1"/>
        <v>691677.35000000009</v>
      </c>
    </row>
    <row r="29" spans="1:16" x14ac:dyDescent="0.25">
      <c r="A29" s="4" t="s">
        <v>13</v>
      </c>
      <c r="B29" s="18">
        <v>6800000</v>
      </c>
      <c r="C29" s="18">
        <v>5325000</v>
      </c>
      <c r="D29" s="43">
        <v>478971</v>
      </c>
      <c r="E29" s="18">
        <v>2000</v>
      </c>
      <c r="F29" s="18">
        <v>470552</v>
      </c>
      <c r="G29" s="18">
        <v>235503.72</v>
      </c>
      <c r="H29" s="18">
        <v>0</v>
      </c>
      <c r="I29" s="18">
        <v>589927.69999999995</v>
      </c>
      <c r="J29" s="42">
        <v>249888</v>
      </c>
      <c r="K29" s="21">
        <v>263085.59999999998</v>
      </c>
      <c r="L29" s="21">
        <v>1198733.21</v>
      </c>
      <c r="M29" s="43">
        <v>277746.48</v>
      </c>
      <c r="N29" s="21"/>
      <c r="O29" s="42"/>
      <c r="P29" s="43">
        <f t="shared" si="1"/>
        <v>3766407.71</v>
      </c>
    </row>
    <row r="30" spans="1:16" ht="45" x14ac:dyDescent="0.25">
      <c r="A30" s="4" t="s">
        <v>14</v>
      </c>
      <c r="B30" s="18">
        <v>4800000</v>
      </c>
      <c r="C30" s="18">
        <v>4800000</v>
      </c>
      <c r="D30" s="50">
        <v>18633.14</v>
      </c>
      <c r="E30" s="18">
        <v>47790</v>
      </c>
      <c r="F30" s="18">
        <v>245244.16</v>
      </c>
      <c r="G30" s="18">
        <v>216471.2</v>
      </c>
      <c r="H30" s="18">
        <v>63727.46</v>
      </c>
      <c r="I30" s="18">
        <v>295945.7</v>
      </c>
      <c r="J30" s="50">
        <v>175997.46</v>
      </c>
      <c r="K30" s="50">
        <v>125735.91</v>
      </c>
      <c r="L30" s="50">
        <v>454576.55</v>
      </c>
      <c r="M30" s="50">
        <v>138689.88</v>
      </c>
      <c r="N30" s="50"/>
      <c r="O30" s="50"/>
      <c r="P30" s="50">
        <f t="shared" si="1"/>
        <v>1782811.46</v>
      </c>
    </row>
    <row r="31" spans="1:16" ht="30" x14ac:dyDescent="0.25">
      <c r="A31" s="4" t="s">
        <v>15</v>
      </c>
      <c r="B31" s="18">
        <v>11545000</v>
      </c>
      <c r="C31" s="18">
        <v>11545000</v>
      </c>
      <c r="D31" s="50">
        <v>106200</v>
      </c>
      <c r="E31" s="18">
        <v>990561.99</v>
      </c>
      <c r="F31" s="18">
        <v>357070.03</v>
      </c>
      <c r="G31" s="18">
        <v>224731.28</v>
      </c>
      <c r="H31" s="18">
        <v>341255.81</v>
      </c>
      <c r="I31" s="18">
        <v>210799.08</v>
      </c>
      <c r="J31" s="50">
        <v>316493.28999999998</v>
      </c>
      <c r="K31" s="50">
        <v>187799.43</v>
      </c>
      <c r="L31" s="50">
        <v>531570.84</v>
      </c>
      <c r="M31" s="50">
        <v>293868.33</v>
      </c>
      <c r="N31" s="50"/>
      <c r="O31" s="50"/>
      <c r="P31" s="50">
        <f t="shared" si="1"/>
        <v>3560350.08</v>
      </c>
    </row>
    <row r="32" spans="1:16" x14ac:dyDescent="0.25">
      <c r="A32" s="4" t="s">
        <v>39</v>
      </c>
      <c r="B32" s="18">
        <v>17000000</v>
      </c>
      <c r="C32" s="18">
        <v>21100000</v>
      </c>
      <c r="D32" s="18"/>
      <c r="E32" s="18">
        <v>1362856.98</v>
      </c>
      <c r="F32" s="18">
        <v>1157150.5</v>
      </c>
      <c r="G32" s="18">
        <v>1595066.28</v>
      </c>
      <c r="H32" s="18">
        <v>1172857.05</v>
      </c>
      <c r="I32" s="18">
        <v>1562349.42</v>
      </c>
      <c r="J32" s="42">
        <v>1311538.94</v>
      </c>
      <c r="K32" s="21">
        <v>750618.72</v>
      </c>
      <c r="L32" s="21">
        <v>2765374.2</v>
      </c>
      <c r="M32" s="21">
        <v>1400879.38</v>
      </c>
      <c r="N32" s="21"/>
      <c r="O32" s="42"/>
      <c r="P32" s="43">
        <f t="shared" si="1"/>
        <v>13078691.469999999</v>
      </c>
    </row>
    <row r="33" spans="1:16" x14ac:dyDescent="0.25">
      <c r="A33" s="2" t="s">
        <v>16</v>
      </c>
      <c r="B33" s="36">
        <f>SUM(B34:B42)</f>
        <v>23009800</v>
      </c>
      <c r="C33" s="36">
        <f>SUM(C34:C42)</f>
        <v>24534800</v>
      </c>
      <c r="D33" s="36">
        <f>SUM(D34:D42)</f>
        <v>0</v>
      </c>
      <c r="E33" s="36">
        <f t="shared" ref="E33:O33" si="4">SUM(E34:E42)</f>
        <v>1601322.23</v>
      </c>
      <c r="F33" s="36">
        <f t="shared" si="4"/>
        <v>300055.48</v>
      </c>
      <c r="G33" s="36">
        <f t="shared" si="4"/>
        <v>2020412.3399999999</v>
      </c>
      <c r="H33" s="36">
        <f t="shared" si="4"/>
        <v>3195361.7800000003</v>
      </c>
      <c r="I33" s="36">
        <f t="shared" si="4"/>
        <v>494912.43000000005</v>
      </c>
      <c r="J33" s="36">
        <f t="shared" ref="J33" si="5">SUM(J34:J42)</f>
        <v>1971387.42</v>
      </c>
      <c r="K33" s="36">
        <f>SUM(K34:K42)</f>
        <v>792471.52</v>
      </c>
      <c r="L33" s="36">
        <f t="shared" si="4"/>
        <v>1375402.67</v>
      </c>
      <c r="M33" s="36">
        <f t="shared" si="4"/>
        <v>363782.93</v>
      </c>
      <c r="N33" s="36">
        <f t="shared" si="4"/>
        <v>0</v>
      </c>
      <c r="O33" s="36">
        <f t="shared" si="4"/>
        <v>0</v>
      </c>
      <c r="P33" s="36">
        <f t="shared" si="1"/>
        <v>12115108.799999999</v>
      </c>
    </row>
    <row r="34" spans="1:16" ht="30" x14ac:dyDescent="0.25">
      <c r="A34" s="4" t="s">
        <v>17</v>
      </c>
      <c r="B34" s="18">
        <v>1200000</v>
      </c>
      <c r="C34" s="18">
        <v>1800000</v>
      </c>
      <c r="D34" s="18">
        <v>0</v>
      </c>
      <c r="E34" s="18">
        <v>5463.4</v>
      </c>
      <c r="F34" s="18">
        <v>62400</v>
      </c>
      <c r="G34" s="18">
        <v>188078.49</v>
      </c>
      <c r="H34" s="18">
        <v>453292.36</v>
      </c>
      <c r="I34" s="18">
        <v>-29435</v>
      </c>
      <c r="J34" s="50">
        <v>2485</v>
      </c>
      <c r="K34" s="50">
        <v>206226.68</v>
      </c>
      <c r="L34" s="21">
        <v>195381.1</v>
      </c>
      <c r="M34" s="21"/>
      <c r="N34" s="21"/>
      <c r="O34" s="42"/>
      <c r="P34" s="50">
        <f t="shared" si="1"/>
        <v>1083892.03</v>
      </c>
    </row>
    <row r="35" spans="1:16" x14ac:dyDescent="0.25">
      <c r="A35" s="4" t="s">
        <v>18</v>
      </c>
      <c r="B35" s="18">
        <v>500000</v>
      </c>
      <c r="C35" s="18">
        <v>500000</v>
      </c>
      <c r="D35" s="18">
        <v>0</v>
      </c>
      <c r="E35" s="18">
        <v>18468.849999999999</v>
      </c>
      <c r="F35" s="18">
        <v>0</v>
      </c>
      <c r="G35" s="18">
        <v>31935</v>
      </c>
      <c r="H35" s="18">
        <v>4466.5</v>
      </c>
      <c r="I35" s="18">
        <v>5925.01</v>
      </c>
      <c r="J35" s="42">
        <v>1670</v>
      </c>
      <c r="K35" s="21">
        <v>15033.2</v>
      </c>
      <c r="L35" s="21">
        <v>103100.14</v>
      </c>
      <c r="M35" s="21">
        <v>107646.2</v>
      </c>
      <c r="N35" s="21"/>
      <c r="O35" s="42"/>
      <c r="P35" s="43">
        <f t="shared" si="1"/>
        <v>288244.90000000002</v>
      </c>
    </row>
    <row r="36" spans="1:16" ht="30" x14ac:dyDescent="0.25">
      <c r="A36" s="4" t="s">
        <v>19</v>
      </c>
      <c r="B36" s="18">
        <v>2145000</v>
      </c>
      <c r="C36" s="18">
        <v>3945000</v>
      </c>
      <c r="D36" s="18">
        <v>0</v>
      </c>
      <c r="E36" s="18">
        <v>62368.9</v>
      </c>
      <c r="F36" s="18">
        <v>38488.29</v>
      </c>
      <c r="G36" s="18">
        <v>239907.1</v>
      </c>
      <c r="H36" s="18">
        <v>586556.74</v>
      </c>
      <c r="I36" s="18">
        <v>25149.5</v>
      </c>
      <c r="J36" s="50">
        <v>158189.6</v>
      </c>
      <c r="K36" s="50">
        <v>27388.400000000001</v>
      </c>
      <c r="L36" s="50">
        <v>495030.65</v>
      </c>
      <c r="M36" s="21">
        <v>221</v>
      </c>
      <c r="N36" s="21"/>
      <c r="O36" s="42"/>
      <c r="P36" s="43">
        <f t="shared" si="1"/>
        <v>1633300.1800000002</v>
      </c>
    </row>
    <row r="37" spans="1:16" x14ac:dyDescent="0.25">
      <c r="A37" s="4" t="s">
        <v>20</v>
      </c>
      <c r="B37" s="18">
        <v>50000</v>
      </c>
      <c r="C37" s="18">
        <v>50000</v>
      </c>
      <c r="D37" s="18">
        <v>0</v>
      </c>
      <c r="E37" s="50">
        <v>0</v>
      </c>
      <c r="F37" s="18">
        <v>0</v>
      </c>
      <c r="G37" s="18">
        <v>0</v>
      </c>
      <c r="H37" s="18">
        <v>0</v>
      </c>
      <c r="I37" s="18">
        <v>0</v>
      </c>
      <c r="J37" s="50">
        <v>0</v>
      </c>
      <c r="K37" s="50">
        <v>0</v>
      </c>
      <c r="L37" s="50">
        <v>0</v>
      </c>
      <c r="M37" s="43">
        <v>4864</v>
      </c>
      <c r="N37" s="18"/>
      <c r="O37" s="16"/>
      <c r="P37" s="43">
        <f t="shared" si="1"/>
        <v>4864</v>
      </c>
    </row>
    <row r="38" spans="1:16" ht="30" x14ac:dyDescent="0.25">
      <c r="A38" s="4" t="s">
        <v>21</v>
      </c>
      <c r="B38" s="18">
        <v>820000</v>
      </c>
      <c r="C38" s="18">
        <v>820000</v>
      </c>
      <c r="D38" s="18">
        <v>0</v>
      </c>
      <c r="E38" s="18">
        <v>11619.1</v>
      </c>
      <c r="F38" s="18">
        <v>101769.4</v>
      </c>
      <c r="G38" s="18">
        <v>114603.1</v>
      </c>
      <c r="H38" s="18">
        <v>23511.24</v>
      </c>
      <c r="I38" s="18">
        <v>39268.85</v>
      </c>
      <c r="J38" s="50">
        <v>132603</v>
      </c>
      <c r="K38" s="50">
        <v>13515.63</v>
      </c>
      <c r="L38" s="50">
        <v>36042.99</v>
      </c>
      <c r="M38" s="50">
        <v>4687.24</v>
      </c>
      <c r="N38" s="50"/>
      <c r="O38" s="50"/>
      <c r="P38" s="50">
        <f t="shared" si="1"/>
        <v>477620.55</v>
      </c>
    </row>
    <row r="39" spans="1:16" ht="30" x14ac:dyDescent="0.25">
      <c r="A39" s="4" t="s">
        <v>22</v>
      </c>
      <c r="B39" s="18">
        <v>435000</v>
      </c>
      <c r="C39" s="18">
        <v>755000</v>
      </c>
      <c r="D39" s="18">
        <v>0</v>
      </c>
      <c r="E39" s="18">
        <v>31511.64</v>
      </c>
      <c r="F39" s="18">
        <v>26749.61</v>
      </c>
      <c r="G39" s="18">
        <v>16515.849999999999</v>
      </c>
      <c r="H39" s="18">
        <v>8216.36</v>
      </c>
      <c r="I39" s="18">
        <v>57669.01</v>
      </c>
      <c r="J39" s="50">
        <v>42094.3</v>
      </c>
      <c r="K39" s="50">
        <v>59517.9</v>
      </c>
      <c r="L39" s="50">
        <v>5881.88</v>
      </c>
      <c r="M39" s="50">
        <v>111669.61</v>
      </c>
      <c r="N39" s="50"/>
      <c r="O39" s="50"/>
      <c r="P39" s="50">
        <f t="shared" si="1"/>
        <v>359826.16000000003</v>
      </c>
    </row>
    <row r="40" spans="1:16" ht="30" x14ac:dyDescent="0.25">
      <c r="A40" s="4" t="s">
        <v>23</v>
      </c>
      <c r="B40" s="18">
        <v>9059800</v>
      </c>
      <c r="C40" s="18">
        <v>9134800</v>
      </c>
      <c r="D40" s="18">
        <v>0</v>
      </c>
      <c r="E40" s="18">
        <v>658440.31000000006</v>
      </c>
      <c r="F40" s="18">
        <v>10094.69</v>
      </c>
      <c r="G40" s="18">
        <v>775251.69</v>
      </c>
      <c r="H40" s="18">
        <v>1118898.78</v>
      </c>
      <c r="I40" s="18">
        <v>306253.40000000002</v>
      </c>
      <c r="J40" s="50">
        <v>734703.11</v>
      </c>
      <c r="K40" s="50">
        <v>70107.92</v>
      </c>
      <c r="L40" s="50">
        <v>304385.87</v>
      </c>
      <c r="M40" s="50">
        <v>12801.15</v>
      </c>
      <c r="N40" s="50"/>
      <c r="O40" s="50"/>
      <c r="P40" s="50">
        <f t="shared" si="1"/>
        <v>3990936.9199999995</v>
      </c>
    </row>
    <row r="41" spans="1:16" ht="30" x14ac:dyDescent="0.25">
      <c r="A41" s="4" t="s">
        <v>40</v>
      </c>
      <c r="B41" s="18">
        <v>0</v>
      </c>
      <c r="C41" s="18">
        <v>0</v>
      </c>
      <c r="D41" s="18">
        <v>0</v>
      </c>
      <c r="E41" s="51">
        <v>0</v>
      </c>
      <c r="F41" s="18">
        <v>0</v>
      </c>
      <c r="G41" s="18">
        <v>0</v>
      </c>
      <c r="H41" s="18">
        <v>0</v>
      </c>
      <c r="I41" s="18">
        <v>0</v>
      </c>
      <c r="J41" s="50">
        <v>0</v>
      </c>
      <c r="K41" s="50">
        <v>0</v>
      </c>
      <c r="L41" s="50">
        <v>0</v>
      </c>
      <c r="M41" s="18"/>
      <c r="N41" s="18"/>
      <c r="O41" s="18"/>
      <c r="P41" s="43">
        <f t="shared" si="1"/>
        <v>0</v>
      </c>
    </row>
    <row r="42" spans="1:16" x14ac:dyDescent="0.25">
      <c r="A42" s="4" t="s">
        <v>24</v>
      </c>
      <c r="B42" s="18">
        <v>8800000</v>
      </c>
      <c r="C42" s="18">
        <v>7530000</v>
      </c>
      <c r="D42" s="18">
        <v>0</v>
      </c>
      <c r="E42" s="51">
        <v>813450.03</v>
      </c>
      <c r="F42" s="18">
        <v>60553.49</v>
      </c>
      <c r="G42" s="18">
        <v>654121.11</v>
      </c>
      <c r="H42" s="18">
        <v>1000419.8</v>
      </c>
      <c r="I42" s="18">
        <v>90081.66</v>
      </c>
      <c r="J42" s="42">
        <v>899642.41</v>
      </c>
      <c r="K42" s="21">
        <v>400681.79</v>
      </c>
      <c r="L42" s="21">
        <v>235580.04</v>
      </c>
      <c r="M42" s="21">
        <v>121893.73</v>
      </c>
      <c r="N42" s="21"/>
      <c r="O42" s="42"/>
      <c r="P42" s="43">
        <f t="shared" si="1"/>
        <v>4276424.0600000005</v>
      </c>
    </row>
    <row r="43" spans="1:16" x14ac:dyDescent="0.25">
      <c r="A43" s="2" t="s">
        <v>25</v>
      </c>
      <c r="B43" s="36">
        <f>SUM(B44:B50)</f>
        <v>2800000</v>
      </c>
      <c r="C43" s="36">
        <f>SUM(C44:C50)</f>
        <v>2800000</v>
      </c>
      <c r="D43" s="36">
        <f t="shared" ref="D43:O43" si="6">SUM(D44:D50)</f>
        <v>359708.11</v>
      </c>
      <c r="E43" s="36">
        <f t="shared" si="6"/>
        <v>173729.86</v>
      </c>
      <c r="F43" s="36">
        <f t="shared" si="6"/>
        <v>0</v>
      </c>
      <c r="G43" s="36">
        <f t="shared" si="6"/>
        <v>0</v>
      </c>
      <c r="H43" s="36">
        <f t="shared" si="6"/>
        <v>0</v>
      </c>
      <c r="I43" s="36">
        <f t="shared" si="6"/>
        <v>0</v>
      </c>
      <c r="J43" s="36">
        <f>SUM(J44:J50)</f>
        <v>108351.45</v>
      </c>
      <c r="K43" s="36">
        <f t="shared" si="6"/>
        <v>0</v>
      </c>
      <c r="L43" s="36">
        <f t="shared" si="6"/>
        <v>27983.18</v>
      </c>
      <c r="M43" s="36">
        <f t="shared" si="6"/>
        <v>0</v>
      </c>
      <c r="N43" s="36">
        <f t="shared" si="6"/>
        <v>0</v>
      </c>
      <c r="O43" s="36">
        <f t="shared" si="6"/>
        <v>0</v>
      </c>
      <c r="P43" s="36">
        <f t="shared" si="1"/>
        <v>669772.6</v>
      </c>
    </row>
    <row r="44" spans="1:16" ht="30" x14ac:dyDescent="0.25">
      <c r="A44" s="4" t="s">
        <v>26</v>
      </c>
      <c r="B44" s="18">
        <v>1800000</v>
      </c>
      <c r="C44" s="18">
        <v>1800000</v>
      </c>
      <c r="D44" s="18">
        <v>0</v>
      </c>
      <c r="E44" s="50">
        <v>0</v>
      </c>
      <c r="F44" s="18">
        <v>0</v>
      </c>
      <c r="G44" s="18">
        <v>0</v>
      </c>
      <c r="H44" s="18">
        <v>0</v>
      </c>
      <c r="I44" s="18">
        <v>0</v>
      </c>
      <c r="J44" s="42">
        <v>75141</v>
      </c>
      <c r="K44" s="15">
        <v>0</v>
      </c>
      <c r="L44" s="43">
        <v>0</v>
      </c>
      <c r="M44" s="43">
        <v>0</v>
      </c>
      <c r="N44" s="17">
        <v>0</v>
      </c>
      <c r="O44" s="42">
        <v>0</v>
      </c>
      <c r="P44" s="75">
        <f t="shared" si="1"/>
        <v>75141</v>
      </c>
    </row>
    <row r="45" spans="1:16" ht="30" x14ac:dyDescent="0.25">
      <c r="A45" s="4" t="s">
        <v>41</v>
      </c>
      <c r="B45" s="17">
        <v>0</v>
      </c>
      <c r="C45" s="17">
        <v>0</v>
      </c>
      <c r="D45" s="17">
        <v>0</v>
      </c>
      <c r="E45" s="50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5">
        <v>0</v>
      </c>
      <c r="L45" s="43">
        <v>0</v>
      </c>
      <c r="M45" s="43">
        <v>0</v>
      </c>
      <c r="N45" s="17">
        <v>0</v>
      </c>
      <c r="O45" s="17">
        <v>0</v>
      </c>
      <c r="P45" s="75">
        <f t="shared" si="1"/>
        <v>0</v>
      </c>
    </row>
    <row r="46" spans="1:16" ht="30" x14ac:dyDescent="0.25">
      <c r="A46" s="4" t="s">
        <v>42</v>
      </c>
      <c r="B46" s="17">
        <v>0</v>
      </c>
      <c r="C46" s="17">
        <v>0</v>
      </c>
      <c r="D46" s="17">
        <v>0</v>
      </c>
      <c r="E46" s="50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5">
        <v>0</v>
      </c>
      <c r="L46" s="43">
        <v>0</v>
      </c>
      <c r="M46" s="43">
        <v>0</v>
      </c>
      <c r="N46" s="17">
        <v>0</v>
      </c>
      <c r="O46" s="17">
        <v>0</v>
      </c>
      <c r="P46" s="75">
        <f t="shared" si="1"/>
        <v>0</v>
      </c>
    </row>
    <row r="47" spans="1:16" ht="30" x14ac:dyDescent="0.25">
      <c r="A47" s="4" t="s">
        <v>43</v>
      </c>
      <c r="B47" s="17">
        <v>0</v>
      </c>
      <c r="C47" s="17">
        <v>0</v>
      </c>
      <c r="D47" s="17">
        <v>0</v>
      </c>
      <c r="E47" s="50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5">
        <v>0</v>
      </c>
      <c r="L47" s="43">
        <v>0</v>
      </c>
      <c r="M47" s="43">
        <v>0</v>
      </c>
      <c r="N47" s="17">
        <v>0</v>
      </c>
      <c r="O47" s="17">
        <v>0</v>
      </c>
      <c r="P47" s="75">
        <f t="shared" si="1"/>
        <v>0</v>
      </c>
    </row>
    <row r="48" spans="1:16" ht="30" x14ac:dyDescent="0.25">
      <c r="A48" s="4" t="s">
        <v>44</v>
      </c>
      <c r="B48" s="17">
        <v>0</v>
      </c>
      <c r="C48" s="17">
        <v>0</v>
      </c>
      <c r="D48" s="17">
        <v>0</v>
      </c>
      <c r="E48" s="50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5">
        <v>0</v>
      </c>
      <c r="L48" s="43">
        <v>0</v>
      </c>
      <c r="M48" s="43">
        <v>0</v>
      </c>
      <c r="N48" s="17">
        <v>0</v>
      </c>
      <c r="O48" s="17">
        <v>0</v>
      </c>
      <c r="P48" s="75">
        <f t="shared" si="1"/>
        <v>0</v>
      </c>
    </row>
    <row r="49" spans="1:16" ht="30" x14ac:dyDescent="0.25">
      <c r="A49" s="4" t="s">
        <v>27</v>
      </c>
      <c r="B49" s="18">
        <v>1000000</v>
      </c>
      <c r="C49" s="18">
        <v>1000000</v>
      </c>
      <c r="D49" s="50">
        <v>359708.11</v>
      </c>
      <c r="E49" s="50">
        <v>173729.86</v>
      </c>
      <c r="F49" s="50">
        <v>0</v>
      </c>
      <c r="G49" s="50">
        <v>0</v>
      </c>
      <c r="H49" s="50">
        <v>0</v>
      </c>
      <c r="I49" s="50">
        <v>0</v>
      </c>
      <c r="J49" s="50">
        <v>33210.449999999997</v>
      </c>
      <c r="K49" s="50">
        <v>0</v>
      </c>
      <c r="L49" s="50">
        <v>27983.18</v>
      </c>
      <c r="M49" s="50">
        <v>0</v>
      </c>
      <c r="N49" s="50">
        <v>0</v>
      </c>
      <c r="O49" s="50">
        <v>0</v>
      </c>
      <c r="P49" s="50">
        <f t="shared" si="1"/>
        <v>594631.6</v>
      </c>
    </row>
    <row r="50" spans="1:16" ht="30" x14ac:dyDescent="0.25">
      <c r="A50" s="4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5">
        <v>0</v>
      </c>
      <c r="L50" s="43">
        <v>0</v>
      </c>
      <c r="M50" s="43">
        <v>0</v>
      </c>
      <c r="N50" s="17">
        <v>0</v>
      </c>
      <c r="O50" s="17">
        <v>0</v>
      </c>
      <c r="P50" s="75">
        <f t="shared" si="1"/>
        <v>0</v>
      </c>
    </row>
    <row r="51" spans="1:16" x14ac:dyDescent="0.25">
      <c r="A51" s="2" t="s">
        <v>46</v>
      </c>
      <c r="B51" s="37">
        <f>SUM(B52:B58)</f>
        <v>0</v>
      </c>
      <c r="C51" s="37">
        <f>SUM(C52:C58)</f>
        <v>0</v>
      </c>
      <c r="D51" s="37">
        <f t="shared" ref="D51:O51" si="7">SUM(D52:D58)</f>
        <v>0</v>
      </c>
      <c r="E51" s="37">
        <f t="shared" si="7"/>
        <v>0</v>
      </c>
      <c r="F51" s="37">
        <f t="shared" si="7"/>
        <v>0</v>
      </c>
      <c r="G51" s="37">
        <f t="shared" si="7"/>
        <v>0</v>
      </c>
      <c r="H51" s="37">
        <f t="shared" si="7"/>
        <v>0</v>
      </c>
      <c r="I51" s="37">
        <f t="shared" si="7"/>
        <v>0</v>
      </c>
      <c r="J51" s="37">
        <f t="shared" ref="J51" si="8">SUM(J52:J58)</f>
        <v>0</v>
      </c>
      <c r="K51" s="37">
        <f t="shared" si="7"/>
        <v>0</v>
      </c>
      <c r="L51" s="37">
        <f t="shared" si="7"/>
        <v>0</v>
      </c>
      <c r="M51" s="37">
        <f t="shared" si="7"/>
        <v>0</v>
      </c>
      <c r="N51" s="37">
        <f t="shared" si="7"/>
        <v>0</v>
      </c>
      <c r="O51" s="37">
        <f t="shared" si="7"/>
        <v>0</v>
      </c>
      <c r="P51" s="37">
        <f t="shared" ref="P51" si="9">SUM(P52:P58)</f>
        <v>0</v>
      </c>
    </row>
    <row r="52" spans="1:16" ht="30" x14ac:dyDescent="0.25">
      <c r="A52" s="4" t="s">
        <v>47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43">
        <f t="shared" ref="P52:P68" si="10">SUM(D52:O52)</f>
        <v>0</v>
      </c>
    </row>
    <row r="53" spans="1:16" ht="30" x14ac:dyDescent="0.25">
      <c r="A53" s="4" t="s">
        <v>48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5">
        <v>0</v>
      </c>
      <c r="L53" s="43">
        <v>0</v>
      </c>
      <c r="M53" s="43">
        <v>0</v>
      </c>
      <c r="N53" s="17">
        <v>0</v>
      </c>
      <c r="O53" s="17">
        <v>0</v>
      </c>
      <c r="P53" s="43">
        <f t="shared" si="10"/>
        <v>0</v>
      </c>
    </row>
    <row r="54" spans="1:16" ht="30" x14ac:dyDescent="0.25">
      <c r="A54" s="4" t="s">
        <v>49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5">
        <v>0</v>
      </c>
      <c r="L54" s="43">
        <v>0</v>
      </c>
      <c r="M54" s="43">
        <v>0</v>
      </c>
      <c r="N54" s="17">
        <v>0</v>
      </c>
      <c r="O54" s="17">
        <v>0</v>
      </c>
      <c r="P54" s="43">
        <f t="shared" si="10"/>
        <v>0</v>
      </c>
    </row>
    <row r="55" spans="1:16" ht="30" x14ac:dyDescent="0.25">
      <c r="A55" s="4" t="s">
        <v>50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5">
        <v>0</v>
      </c>
      <c r="L55" s="43">
        <v>0</v>
      </c>
      <c r="M55" s="43">
        <v>0</v>
      </c>
      <c r="N55" s="17">
        <v>0</v>
      </c>
      <c r="O55" s="17">
        <v>0</v>
      </c>
      <c r="P55" s="43">
        <f t="shared" si="10"/>
        <v>0</v>
      </c>
    </row>
    <row r="56" spans="1:16" ht="30" x14ac:dyDescent="0.25">
      <c r="A56" s="4" t="s">
        <v>51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5">
        <v>0</v>
      </c>
      <c r="L56" s="43">
        <v>0</v>
      </c>
      <c r="M56" s="43">
        <v>0</v>
      </c>
      <c r="N56" s="17">
        <v>0</v>
      </c>
      <c r="O56" s="17">
        <v>0</v>
      </c>
      <c r="P56" s="43">
        <f t="shared" si="10"/>
        <v>0</v>
      </c>
    </row>
    <row r="57" spans="1:16" ht="30" x14ac:dyDescent="0.25">
      <c r="A57" s="4" t="s">
        <v>52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5">
        <v>0</v>
      </c>
      <c r="L57" s="43">
        <v>0</v>
      </c>
      <c r="M57" s="43">
        <v>0</v>
      </c>
      <c r="N57" s="17">
        <v>0</v>
      </c>
      <c r="O57" s="17">
        <v>0</v>
      </c>
      <c r="P57" s="43">
        <f t="shared" si="10"/>
        <v>0</v>
      </c>
    </row>
    <row r="58" spans="1:16" ht="30" x14ac:dyDescent="0.25">
      <c r="A58" s="4" t="s">
        <v>53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5">
        <v>0</v>
      </c>
      <c r="L58" s="43">
        <v>0</v>
      </c>
      <c r="M58" s="43">
        <v>0</v>
      </c>
      <c r="N58" s="17">
        <v>0</v>
      </c>
      <c r="O58" s="17">
        <v>0</v>
      </c>
      <c r="P58" s="43">
        <f t="shared" si="10"/>
        <v>0</v>
      </c>
    </row>
    <row r="59" spans="1:16" ht="30" x14ac:dyDescent="0.25">
      <c r="A59" s="2" t="s">
        <v>28</v>
      </c>
      <c r="B59" s="36">
        <f>SUM(B60:B68)</f>
        <v>18050000</v>
      </c>
      <c r="C59" s="36">
        <f>SUM(C60:C68)</f>
        <v>19400000</v>
      </c>
      <c r="D59" s="36">
        <f t="shared" ref="D59:O59" si="11">SUM(D60:D68)</f>
        <v>0</v>
      </c>
      <c r="E59" s="36">
        <f>SUM(E60:E68)</f>
        <v>429240.33999999997</v>
      </c>
      <c r="F59" s="36">
        <f t="shared" si="11"/>
        <v>19999.82</v>
      </c>
      <c r="G59" s="36">
        <f t="shared" si="11"/>
        <v>456589.2</v>
      </c>
      <c r="H59" s="36">
        <f t="shared" si="11"/>
        <v>2963999.99</v>
      </c>
      <c r="I59" s="36">
        <f t="shared" si="11"/>
        <v>556775.29</v>
      </c>
      <c r="J59" s="36">
        <f t="shared" ref="J59" si="12">SUM(J60:J68)</f>
        <v>2053234.57</v>
      </c>
      <c r="K59" s="36">
        <f>SUM(K60:K68)</f>
        <v>375567.26</v>
      </c>
      <c r="L59" s="36">
        <f t="shared" si="11"/>
        <v>2348267.3899999997</v>
      </c>
      <c r="M59" s="36">
        <f t="shared" si="11"/>
        <v>1280172.8199999998</v>
      </c>
      <c r="N59" s="36">
        <f t="shared" si="11"/>
        <v>0</v>
      </c>
      <c r="O59" s="36">
        <f t="shared" si="11"/>
        <v>0</v>
      </c>
      <c r="P59" s="36">
        <f t="shared" si="10"/>
        <v>10483846.68</v>
      </c>
    </row>
    <row r="60" spans="1:16" x14ac:dyDescent="0.25">
      <c r="A60" s="4" t="s">
        <v>29</v>
      </c>
      <c r="B60" s="18">
        <v>8000000</v>
      </c>
      <c r="C60" s="18">
        <v>8200000</v>
      </c>
      <c r="D60" s="18">
        <v>0</v>
      </c>
      <c r="E60" s="18">
        <v>122558.34</v>
      </c>
      <c r="F60" s="18">
        <v>0</v>
      </c>
      <c r="G60" s="18">
        <v>295944</v>
      </c>
      <c r="H60" s="18"/>
      <c r="I60" s="18">
        <v>378859.29</v>
      </c>
      <c r="J60" s="42">
        <v>910358.55</v>
      </c>
      <c r="K60" s="21">
        <v>131571.99</v>
      </c>
      <c r="L60" s="21">
        <v>2316949.5299999998</v>
      </c>
      <c r="M60" s="43">
        <v>533694.44999999995</v>
      </c>
      <c r="N60" s="21"/>
      <c r="O60" s="42"/>
      <c r="P60" s="74">
        <f t="shared" si="10"/>
        <v>4689936.1499999994</v>
      </c>
    </row>
    <row r="61" spans="1:16" ht="30" x14ac:dyDescent="0.25">
      <c r="A61" s="4" t="s">
        <v>30</v>
      </c>
      <c r="B61" s="18">
        <v>350000</v>
      </c>
      <c r="C61" s="18">
        <v>350000</v>
      </c>
      <c r="D61" s="18">
        <v>0</v>
      </c>
      <c r="E61" s="18">
        <v>0</v>
      </c>
      <c r="F61" s="18">
        <v>19999.82</v>
      </c>
      <c r="G61" s="18">
        <v>0</v>
      </c>
      <c r="H61" s="18">
        <v>0</v>
      </c>
      <c r="I61" s="18">
        <v>0</v>
      </c>
      <c r="J61" s="50">
        <v>101244</v>
      </c>
      <c r="K61" s="49">
        <v>51649</v>
      </c>
      <c r="L61" s="50">
        <v>0</v>
      </c>
      <c r="M61" s="43"/>
      <c r="N61" s="21"/>
      <c r="O61" s="18"/>
      <c r="P61" s="50">
        <f t="shared" si="10"/>
        <v>172892.82</v>
      </c>
    </row>
    <row r="62" spans="1:16" ht="30" x14ac:dyDescent="0.25">
      <c r="A62" s="4" t="s">
        <v>31</v>
      </c>
      <c r="B62" s="18">
        <v>0</v>
      </c>
      <c r="C62" s="18">
        <v>0</v>
      </c>
      <c r="D62" s="18">
        <v>0</v>
      </c>
      <c r="E62" s="50">
        <v>0</v>
      </c>
      <c r="F62" s="18">
        <v>0</v>
      </c>
      <c r="G62" s="18">
        <v>0</v>
      </c>
      <c r="H62" s="18">
        <v>0</v>
      </c>
      <c r="I62" s="18">
        <v>0</v>
      </c>
      <c r="J62" s="50">
        <v>0</v>
      </c>
      <c r="K62" s="50">
        <v>0</v>
      </c>
      <c r="L62" s="50">
        <v>0</v>
      </c>
      <c r="M62" s="18"/>
      <c r="N62" s="18"/>
      <c r="O62" s="18"/>
      <c r="P62" s="74">
        <f t="shared" si="10"/>
        <v>0</v>
      </c>
    </row>
    <row r="63" spans="1:16" ht="30" x14ac:dyDescent="0.25">
      <c r="A63" s="4" t="s">
        <v>32</v>
      </c>
      <c r="B63" s="18">
        <v>5000000</v>
      </c>
      <c r="C63" s="18">
        <v>3800000</v>
      </c>
      <c r="D63" s="18">
        <v>0</v>
      </c>
      <c r="E63" s="50">
        <v>247800</v>
      </c>
      <c r="F63" s="18">
        <v>0</v>
      </c>
      <c r="G63" s="18">
        <v>0</v>
      </c>
      <c r="H63" s="18">
        <v>2963999.99</v>
      </c>
      <c r="I63" s="18">
        <v>80330</v>
      </c>
      <c r="J63" s="50">
        <v>0</v>
      </c>
      <c r="K63" s="50">
        <v>0</v>
      </c>
      <c r="L63" s="50">
        <v>0</v>
      </c>
      <c r="M63" s="43"/>
      <c r="N63" s="18"/>
      <c r="O63" s="42"/>
      <c r="P63" s="50">
        <f t="shared" si="10"/>
        <v>3292129.99</v>
      </c>
    </row>
    <row r="64" spans="1:16" ht="30" x14ac:dyDescent="0.25">
      <c r="A64" s="4" t="s">
        <v>33</v>
      </c>
      <c r="B64" s="18">
        <v>400000</v>
      </c>
      <c r="C64" s="18">
        <v>2050000</v>
      </c>
      <c r="D64" s="18">
        <v>0</v>
      </c>
      <c r="E64" s="18">
        <v>58882</v>
      </c>
      <c r="F64" s="18">
        <v>0</v>
      </c>
      <c r="G64" s="18">
        <v>0</v>
      </c>
      <c r="H64" s="18">
        <v>0</v>
      </c>
      <c r="I64" s="18">
        <v>0</v>
      </c>
      <c r="J64" s="50">
        <v>98648</v>
      </c>
      <c r="K64" s="49">
        <v>42346.66</v>
      </c>
      <c r="L64" s="49">
        <v>27187.86</v>
      </c>
      <c r="M64" s="43"/>
      <c r="N64" s="18"/>
      <c r="O64" s="18"/>
      <c r="P64" s="50">
        <f t="shared" si="10"/>
        <v>227064.52000000002</v>
      </c>
    </row>
    <row r="65" spans="1:16" x14ac:dyDescent="0.25">
      <c r="A65" s="4" t="s">
        <v>54</v>
      </c>
      <c r="B65" s="18">
        <v>1500000</v>
      </c>
      <c r="C65" s="18">
        <v>1500000</v>
      </c>
      <c r="D65" s="50">
        <v>0</v>
      </c>
      <c r="E65" s="50">
        <v>0</v>
      </c>
      <c r="F65" s="18">
        <v>0</v>
      </c>
      <c r="G65" s="18">
        <v>0</v>
      </c>
      <c r="H65" s="18">
        <v>0</v>
      </c>
      <c r="I65" s="18">
        <v>0</v>
      </c>
      <c r="J65" s="50">
        <v>0</v>
      </c>
      <c r="K65" s="19">
        <v>0</v>
      </c>
      <c r="L65" s="43">
        <v>4130</v>
      </c>
      <c r="M65" s="43">
        <v>566168.37</v>
      </c>
      <c r="N65" s="18"/>
      <c r="O65" s="18"/>
      <c r="P65" s="74">
        <f t="shared" si="10"/>
        <v>570298.37</v>
      </c>
    </row>
    <row r="66" spans="1:16" x14ac:dyDescent="0.25">
      <c r="A66" s="4" t="s">
        <v>55</v>
      </c>
      <c r="B66" s="19">
        <v>0</v>
      </c>
      <c r="C66" s="19">
        <v>0</v>
      </c>
      <c r="D66" s="50">
        <v>0</v>
      </c>
      <c r="E66" s="50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43"/>
      <c r="N66" s="18"/>
      <c r="O66" s="18"/>
      <c r="P66" s="74">
        <f t="shared" si="10"/>
        <v>0</v>
      </c>
    </row>
    <row r="67" spans="1:16" ht="15" customHeight="1" x14ac:dyDescent="0.25">
      <c r="A67" s="4" t="s">
        <v>34</v>
      </c>
      <c r="B67" s="19">
        <v>2300000</v>
      </c>
      <c r="C67" s="19">
        <v>2000000</v>
      </c>
      <c r="D67" s="50">
        <v>0</v>
      </c>
      <c r="E67" s="50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43">
        <v>180310</v>
      </c>
      <c r="N67" s="18"/>
      <c r="O67" s="42"/>
      <c r="P67" s="74">
        <f t="shared" si="10"/>
        <v>180310</v>
      </c>
    </row>
    <row r="68" spans="1:16" ht="30" x14ac:dyDescent="0.25">
      <c r="A68" s="4" t="s">
        <v>56</v>
      </c>
      <c r="B68" s="19">
        <v>500000</v>
      </c>
      <c r="C68" s="19">
        <v>1500000</v>
      </c>
      <c r="D68" s="50">
        <v>0</v>
      </c>
      <c r="E68" s="50">
        <v>0</v>
      </c>
      <c r="F68" s="19">
        <v>0</v>
      </c>
      <c r="G68" s="19">
        <v>160645.20000000001</v>
      </c>
      <c r="H68" s="19">
        <v>0</v>
      </c>
      <c r="I68" s="19">
        <v>97586</v>
      </c>
      <c r="J68" s="50">
        <v>942984.02</v>
      </c>
      <c r="K68" s="50">
        <v>149999.60999999999</v>
      </c>
      <c r="L68" s="50">
        <v>0</v>
      </c>
      <c r="M68" s="50"/>
      <c r="N68" s="50"/>
      <c r="O68" s="50"/>
      <c r="P68" s="50">
        <f t="shared" si="10"/>
        <v>1351214.83</v>
      </c>
    </row>
    <row r="69" spans="1:16" x14ac:dyDescent="0.25">
      <c r="A69" s="2" t="s">
        <v>57</v>
      </c>
      <c r="B69" s="38">
        <f>SUM(B70:B73)</f>
        <v>15000000</v>
      </c>
      <c r="C69" s="38">
        <f>SUM(C70:C73)</f>
        <v>15000000</v>
      </c>
      <c r="D69" s="38">
        <f t="shared" ref="D69:I69" si="13">SUM(D70:D73)</f>
        <v>0</v>
      </c>
      <c r="E69" s="38">
        <f t="shared" si="13"/>
        <v>0</v>
      </c>
      <c r="F69" s="36">
        <f t="shared" si="13"/>
        <v>160645.20000000001</v>
      </c>
      <c r="G69" s="36">
        <f t="shared" si="13"/>
        <v>-160645.20000000001</v>
      </c>
      <c r="H69" s="38">
        <f t="shared" si="13"/>
        <v>0</v>
      </c>
      <c r="I69" s="38">
        <f t="shared" si="13"/>
        <v>0</v>
      </c>
      <c r="J69" s="38"/>
      <c r="K69" s="38">
        <f t="shared" ref="K69" si="14">SUM(K70:K73)</f>
        <v>0</v>
      </c>
      <c r="L69" s="38">
        <f t="shared" ref="L69" si="15">SUM(L70:L73)</f>
        <v>0</v>
      </c>
      <c r="M69" s="38">
        <f t="shared" ref="M69" si="16">SUM(M70:M73)</f>
        <v>0</v>
      </c>
      <c r="N69" s="38">
        <f t="shared" ref="N69" si="17">SUM(N70:N73)</f>
        <v>0</v>
      </c>
      <c r="O69" s="38">
        <f t="shared" ref="O69" si="18">SUM(O70:O73)</f>
        <v>0</v>
      </c>
      <c r="P69" s="38">
        <f t="shared" ref="P69" si="19">SUM(P70:P73)</f>
        <v>0</v>
      </c>
    </row>
    <row r="70" spans="1:16" x14ac:dyDescent="0.25">
      <c r="A70" s="4" t="s">
        <v>58</v>
      </c>
      <c r="B70" s="14">
        <v>15000000</v>
      </c>
      <c r="C70" s="14">
        <v>15000000</v>
      </c>
      <c r="D70" s="14">
        <v>0</v>
      </c>
      <c r="E70" s="14">
        <v>0</v>
      </c>
      <c r="F70" s="50">
        <v>160645.20000000001</v>
      </c>
      <c r="G70" s="19">
        <v>-160645.20000000001</v>
      </c>
      <c r="H70" s="14">
        <v>0</v>
      </c>
      <c r="I70" s="14">
        <v>0</v>
      </c>
      <c r="J70" s="14">
        <v>0</v>
      </c>
      <c r="K70" s="15">
        <v>0</v>
      </c>
      <c r="L70" s="43">
        <v>0</v>
      </c>
      <c r="M70" s="43">
        <v>0</v>
      </c>
      <c r="N70" s="14">
        <v>0</v>
      </c>
      <c r="O70" s="14">
        <v>0</v>
      </c>
      <c r="P70" s="43">
        <f t="shared" ref="P70:P80" si="20">SUM(D70:O70)</f>
        <v>0</v>
      </c>
    </row>
    <row r="71" spans="1:16" ht="52.5" customHeight="1" x14ac:dyDescent="0.25">
      <c r="A71" s="4" t="s">
        <v>59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3">
        <f t="shared" si="20"/>
        <v>0</v>
      </c>
    </row>
    <row r="72" spans="1:16" ht="30" x14ac:dyDescent="0.25">
      <c r="A72" s="4" t="s">
        <v>60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5">
        <v>0</v>
      </c>
      <c r="L72" s="43">
        <v>0</v>
      </c>
      <c r="M72" s="43">
        <v>0</v>
      </c>
      <c r="N72" s="14">
        <v>0</v>
      </c>
      <c r="O72" s="14">
        <v>0</v>
      </c>
      <c r="P72" s="43">
        <f t="shared" si="20"/>
        <v>0</v>
      </c>
    </row>
    <row r="73" spans="1:16" ht="45" x14ac:dyDescent="0.25">
      <c r="A73" s="4" t="s">
        <v>61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5">
        <v>0</v>
      </c>
      <c r="L73" s="43">
        <v>0</v>
      </c>
      <c r="M73" s="43">
        <v>0</v>
      </c>
      <c r="N73" s="14">
        <v>0</v>
      </c>
      <c r="O73" s="14">
        <v>0</v>
      </c>
      <c r="P73" s="43">
        <f t="shared" si="20"/>
        <v>0</v>
      </c>
    </row>
    <row r="74" spans="1:16" ht="30" x14ac:dyDescent="0.25">
      <c r="A74" s="2" t="s">
        <v>62</v>
      </c>
      <c r="B74" s="37">
        <f>SUM(B75:B76)</f>
        <v>0</v>
      </c>
      <c r="C74" s="37">
        <f>SUM(C75:C76)</f>
        <v>0</v>
      </c>
      <c r="D74" s="37">
        <f t="shared" ref="D74:O74" si="21">SUM(D75:D76)</f>
        <v>0</v>
      </c>
      <c r="E74" s="37">
        <f t="shared" si="21"/>
        <v>0</v>
      </c>
      <c r="F74" s="37">
        <f t="shared" si="21"/>
        <v>0</v>
      </c>
      <c r="G74" s="37">
        <f t="shared" si="21"/>
        <v>0</v>
      </c>
      <c r="H74" s="37">
        <f t="shared" si="21"/>
        <v>0</v>
      </c>
      <c r="I74" s="37">
        <f t="shared" si="21"/>
        <v>0</v>
      </c>
      <c r="J74" s="37">
        <f t="shared" ref="J74" si="22">SUM(J75:J76)</f>
        <v>0</v>
      </c>
      <c r="K74" s="37">
        <f t="shared" si="21"/>
        <v>0</v>
      </c>
      <c r="L74" s="37">
        <f t="shared" si="21"/>
        <v>0</v>
      </c>
      <c r="M74" s="37">
        <f t="shared" si="21"/>
        <v>0</v>
      </c>
      <c r="N74" s="37">
        <f t="shared" si="21"/>
        <v>0</v>
      </c>
      <c r="O74" s="37">
        <f t="shared" si="21"/>
        <v>0</v>
      </c>
      <c r="P74" s="46">
        <f t="shared" si="20"/>
        <v>0</v>
      </c>
    </row>
    <row r="75" spans="1:16" x14ac:dyDescent="0.25">
      <c r="A75" s="4" t="s">
        <v>63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43">
        <f t="shared" si="20"/>
        <v>0</v>
      </c>
    </row>
    <row r="76" spans="1:16" ht="30" x14ac:dyDescent="0.25">
      <c r="A76" s="4" t="s">
        <v>64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43">
        <f t="shared" si="20"/>
        <v>0</v>
      </c>
    </row>
    <row r="77" spans="1:16" x14ac:dyDescent="0.25">
      <c r="A77" s="2" t="s">
        <v>65</v>
      </c>
      <c r="B77" s="37">
        <f>SUM(B78:B80)</f>
        <v>0</v>
      </c>
      <c r="C77" s="37">
        <f>SUM(C78:C80)</f>
        <v>0</v>
      </c>
      <c r="D77" s="37">
        <f t="shared" ref="D77:O77" si="23">SUM(D78:D80)</f>
        <v>0</v>
      </c>
      <c r="E77" s="37">
        <f t="shared" si="23"/>
        <v>0</v>
      </c>
      <c r="F77" s="37">
        <f t="shared" si="23"/>
        <v>0</v>
      </c>
      <c r="G77" s="37">
        <f t="shared" si="23"/>
        <v>0</v>
      </c>
      <c r="H77" s="37">
        <f t="shared" si="23"/>
        <v>0</v>
      </c>
      <c r="I77" s="37">
        <f t="shared" si="23"/>
        <v>0</v>
      </c>
      <c r="J77" s="37"/>
      <c r="K77" s="37">
        <f t="shared" si="23"/>
        <v>0</v>
      </c>
      <c r="L77" s="37">
        <f t="shared" si="23"/>
        <v>0</v>
      </c>
      <c r="M77" s="37">
        <f t="shared" si="23"/>
        <v>0</v>
      </c>
      <c r="N77" s="37">
        <f t="shared" si="23"/>
        <v>0</v>
      </c>
      <c r="O77" s="37">
        <f t="shared" si="23"/>
        <v>0</v>
      </c>
      <c r="P77" s="46">
        <f t="shared" si="20"/>
        <v>0</v>
      </c>
    </row>
    <row r="78" spans="1:16" ht="30" x14ac:dyDescent="0.25">
      <c r="A78" s="4" t="s">
        <v>66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3">
        <f t="shared" si="20"/>
        <v>0</v>
      </c>
    </row>
    <row r="79" spans="1:16" ht="30" x14ac:dyDescent="0.25">
      <c r="A79" s="4" t="s">
        <v>67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43">
        <f t="shared" si="20"/>
        <v>0</v>
      </c>
    </row>
    <row r="80" spans="1:16" ht="30" x14ac:dyDescent="0.25">
      <c r="A80" s="4" t="s">
        <v>68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43">
        <f t="shared" si="20"/>
        <v>0</v>
      </c>
    </row>
    <row r="81" spans="1:16" x14ac:dyDescent="0.25">
      <c r="A81" s="6" t="s">
        <v>35</v>
      </c>
      <c r="B81" s="22">
        <f>+B77+B74+B69+B59+B51+B43+B33+B23+B17</f>
        <v>582091328</v>
      </c>
      <c r="C81" s="22">
        <f>+C77+C74+C69+C59+C51+C43+C33+C23+C17</f>
        <v>622091328</v>
      </c>
      <c r="D81" s="22">
        <f t="shared" ref="D81:O81" si="24">+D77+D74+D69+D59+D51+D43+D33+D23+D17</f>
        <v>28461157.93</v>
      </c>
      <c r="E81" s="22">
        <f t="shared" si="24"/>
        <v>33645519.469999999</v>
      </c>
      <c r="F81" s="22">
        <f t="shared" si="24"/>
        <v>29477603.380000003</v>
      </c>
      <c r="G81" s="22">
        <f>+G77+G74+G69+G59+G51+G43+G33+G23+G17</f>
        <v>52682888.530000001</v>
      </c>
      <c r="H81" s="22">
        <f t="shared" si="24"/>
        <v>37633839.320000008</v>
      </c>
      <c r="I81" s="22">
        <f t="shared" si="24"/>
        <v>34187285.350000001</v>
      </c>
      <c r="J81" s="22">
        <f>+J77+J74+J69+J59+J51+J43+J33+J23+J17</f>
        <v>34902550.449999996</v>
      </c>
      <c r="K81" s="22">
        <f t="shared" si="24"/>
        <v>38722483.509999998</v>
      </c>
      <c r="L81" s="22">
        <f t="shared" si="24"/>
        <v>39647771.189999998</v>
      </c>
      <c r="M81" s="22">
        <f>+M77+M74+M69+M59+M51+M43+M33+M23+M17</f>
        <v>55689291.939999998</v>
      </c>
      <c r="N81" s="22">
        <f t="shared" si="24"/>
        <v>0</v>
      </c>
      <c r="O81" s="22">
        <f t="shared" si="24"/>
        <v>0</v>
      </c>
      <c r="P81" s="40">
        <f>+P77+P74+P69+P59+P51+P43+P33+P23+P17</f>
        <v>385050391.06999993</v>
      </c>
    </row>
    <row r="82" spans="1:16" x14ac:dyDescent="0.25">
      <c r="A82" s="3"/>
      <c r="B82" s="16"/>
      <c r="C82" s="16"/>
      <c r="D82" s="16"/>
      <c r="E82" s="16"/>
      <c r="F82" s="16"/>
      <c r="G82" s="16"/>
      <c r="H82" s="16"/>
      <c r="I82" s="16"/>
      <c r="J82" s="16"/>
      <c r="K82" s="14">
        <v>0</v>
      </c>
      <c r="L82" s="43">
        <v>0</v>
      </c>
      <c r="M82" s="43">
        <v>0</v>
      </c>
      <c r="N82" s="16"/>
      <c r="O82" s="16"/>
      <c r="P82" s="43">
        <f t="shared" ref="P82:P91" si="25">SUM(D82:O82)</f>
        <v>0</v>
      </c>
    </row>
    <row r="83" spans="1:16" x14ac:dyDescent="0.25">
      <c r="A83" s="1" t="s">
        <v>69</v>
      </c>
      <c r="B83" s="39">
        <f>+B84+B87+B90</f>
        <v>0</v>
      </c>
      <c r="C83" s="39">
        <f>+C84+C87+C90</f>
        <v>0</v>
      </c>
      <c r="D83" s="39">
        <f t="shared" ref="D83:P83" si="26">+D84+D87+D90</f>
        <v>0</v>
      </c>
      <c r="E83" s="39">
        <f t="shared" si="26"/>
        <v>0</v>
      </c>
      <c r="F83" s="39">
        <f t="shared" si="26"/>
        <v>0</v>
      </c>
      <c r="G83" s="39">
        <f t="shared" si="26"/>
        <v>0</v>
      </c>
      <c r="H83" s="39">
        <f t="shared" si="26"/>
        <v>0</v>
      </c>
      <c r="I83" s="39">
        <f t="shared" si="26"/>
        <v>0</v>
      </c>
      <c r="J83" s="39">
        <f t="shared" si="26"/>
        <v>0</v>
      </c>
      <c r="K83" s="39">
        <f t="shared" si="26"/>
        <v>0</v>
      </c>
      <c r="L83" s="39">
        <f t="shared" si="26"/>
        <v>0</v>
      </c>
      <c r="M83" s="39">
        <f t="shared" si="26"/>
        <v>0</v>
      </c>
      <c r="N83" s="39">
        <f t="shared" si="26"/>
        <v>0</v>
      </c>
      <c r="O83" s="39">
        <f t="shared" si="26"/>
        <v>0</v>
      </c>
      <c r="P83" s="39">
        <f t="shared" si="26"/>
        <v>0</v>
      </c>
    </row>
    <row r="84" spans="1:16" x14ac:dyDescent="0.25">
      <c r="A84" s="2" t="s">
        <v>70</v>
      </c>
      <c r="B84" s="37">
        <f>SUM(B85:B86)</f>
        <v>0</v>
      </c>
      <c r="C84" s="37">
        <f>SUM(C85:C86)</f>
        <v>0</v>
      </c>
      <c r="D84" s="37">
        <f t="shared" ref="D84:N84" si="27">SUM(D85:D86)</f>
        <v>0</v>
      </c>
      <c r="E84" s="37">
        <f t="shared" si="27"/>
        <v>0</v>
      </c>
      <c r="F84" s="37">
        <f t="shared" si="27"/>
        <v>0</v>
      </c>
      <c r="G84" s="37">
        <f t="shared" si="27"/>
        <v>0</v>
      </c>
      <c r="H84" s="37">
        <f t="shared" si="27"/>
        <v>0</v>
      </c>
      <c r="I84" s="37">
        <f t="shared" si="27"/>
        <v>0</v>
      </c>
      <c r="J84" s="37">
        <f t="shared" si="27"/>
        <v>0</v>
      </c>
      <c r="K84" s="37">
        <f t="shared" si="27"/>
        <v>0</v>
      </c>
      <c r="L84" s="37">
        <f t="shared" si="27"/>
        <v>0</v>
      </c>
      <c r="M84" s="37">
        <f t="shared" si="27"/>
        <v>0</v>
      </c>
      <c r="N84" s="37">
        <f t="shared" si="27"/>
        <v>0</v>
      </c>
      <c r="O84" s="16"/>
      <c r="P84" s="46">
        <f t="shared" si="25"/>
        <v>0</v>
      </c>
    </row>
    <row r="85" spans="1:16" ht="30" x14ac:dyDescent="0.25">
      <c r="A85" s="4" t="s">
        <v>71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43">
        <f t="shared" si="25"/>
        <v>0</v>
      </c>
    </row>
    <row r="86" spans="1:16" ht="30" x14ac:dyDescent="0.25">
      <c r="A86" s="4" t="s">
        <v>72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43">
        <f t="shared" si="25"/>
        <v>0</v>
      </c>
    </row>
    <row r="87" spans="1:16" x14ac:dyDescent="0.25">
      <c r="A87" s="2" t="s">
        <v>73</v>
      </c>
      <c r="B87" s="37">
        <f>SUM(B88:B89)</f>
        <v>0</v>
      </c>
      <c r="C87" s="37">
        <f t="shared" ref="C87:O87" si="28">SUM(C88:C89)</f>
        <v>0</v>
      </c>
      <c r="D87" s="37">
        <f t="shared" si="28"/>
        <v>0</v>
      </c>
      <c r="E87" s="37">
        <f t="shared" si="28"/>
        <v>0</v>
      </c>
      <c r="F87" s="37">
        <f t="shared" si="28"/>
        <v>0</v>
      </c>
      <c r="G87" s="37">
        <f t="shared" si="28"/>
        <v>0</v>
      </c>
      <c r="H87" s="37">
        <f t="shared" si="28"/>
        <v>0</v>
      </c>
      <c r="I87" s="37">
        <f t="shared" si="28"/>
        <v>0</v>
      </c>
      <c r="J87" s="37"/>
      <c r="K87" s="37">
        <f t="shared" si="28"/>
        <v>0</v>
      </c>
      <c r="L87" s="37">
        <f t="shared" si="28"/>
        <v>0</v>
      </c>
      <c r="M87" s="37">
        <f t="shared" si="28"/>
        <v>0</v>
      </c>
      <c r="N87" s="37">
        <f t="shared" si="28"/>
        <v>0</v>
      </c>
      <c r="O87" s="37">
        <f t="shared" si="28"/>
        <v>0</v>
      </c>
      <c r="P87" s="46">
        <f t="shared" si="25"/>
        <v>0</v>
      </c>
    </row>
    <row r="88" spans="1:16" x14ac:dyDescent="0.25">
      <c r="A88" s="4" t="s">
        <v>74</v>
      </c>
      <c r="B88" s="14"/>
      <c r="C88" s="14"/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43">
        <v>0</v>
      </c>
      <c r="M88" s="43">
        <v>0</v>
      </c>
      <c r="N88" s="14">
        <v>0</v>
      </c>
      <c r="O88" s="14">
        <v>0</v>
      </c>
      <c r="P88" s="43">
        <f t="shared" si="25"/>
        <v>0</v>
      </c>
    </row>
    <row r="89" spans="1:16" ht="30" x14ac:dyDescent="0.25">
      <c r="A89" s="4" t="s">
        <v>75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43">
        <f t="shared" si="25"/>
        <v>0</v>
      </c>
    </row>
    <row r="90" spans="1:16" x14ac:dyDescent="0.25">
      <c r="A90" s="2" t="s">
        <v>76</v>
      </c>
      <c r="B90" s="37">
        <f>SUM(B91)</f>
        <v>0</v>
      </c>
      <c r="C90" s="37">
        <f>SUM(C91)</f>
        <v>0</v>
      </c>
      <c r="D90" s="37">
        <f t="shared" ref="D90:O90" si="29">SUM(D91)</f>
        <v>0</v>
      </c>
      <c r="E90" s="37">
        <f t="shared" si="29"/>
        <v>0</v>
      </c>
      <c r="F90" s="37">
        <f t="shared" si="29"/>
        <v>0</v>
      </c>
      <c r="G90" s="37">
        <f t="shared" si="29"/>
        <v>0</v>
      </c>
      <c r="H90" s="37">
        <f t="shared" si="29"/>
        <v>0</v>
      </c>
      <c r="I90" s="37">
        <f t="shared" si="29"/>
        <v>0</v>
      </c>
      <c r="J90" s="37"/>
      <c r="K90" s="37">
        <f t="shared" si="29"/>
        <v>0</v>
      </c>
      <c r="L90" s="37">
        <f t="shared" si="29"/>
        <v>0</v>
      </c>
      <c r="M90" s="37">
        <f t="shared" si="29"/>
        <v>0</v>
      </c>
      <c r="N90" s="37">
        <f t="shared" si="29"/>
        <v>0</v>
      </c>
      <c r="O90" s="37">
        <f t="shared" si="29"/>
        <v>0</v>
      </c>
      <c r="P90" s="46">
        <f t="shared" si="25"/>
        <v>0</v>
      </c>
    </row>
    <row r="91" spans="1:16" ht="30" x14ac:dyDescent="0.25">
      <c r="A91" s="4" t="s">
        <v>77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43">
        <f t="shared" si="25"/>
        <v>0</v>
      </c>
    </row>
    <row r="92" spans="1:16" x14ac:dyDescent="0.25">
      <c r="A92" s="6" t="s">
        <v>78</v>
      </c>
      <c r="B92" s="22">
        <f>+B83</f>
        <v>0</v>
      </c>
      <c r="C92" s="22">
        <f>+C83</f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0">
        <f t="shared" ref="N92:P92" si="30">+N83</f>
        <v>0</v>
      </c>
      <c r="O92" s="40">
        <f t="shared" si="30"/>
        <v>0</v>
      </c>
      <c r="P92" s="44">
        <f t="shared" si="30"/>
        <v>0</v>
      </c>
    </row>
    <row r="93" spans="1:16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43">
        <f>SUM(D93:O93)</f>
        <v>0</v>
      </c>
    </row>
    <row r="94" spans="1:16" ht="31.5" x14ac:dyDescent="0.25">
      <c r="A94" s="7" t="s">
        <v>79</v>
      </c>
      <c r="B94" s="23">
        <f>+B81+B92</f>
        <v>582091328</v>
      </c>
      <c r="C94" s="23">
        <f>+C81+C92</f>
        <v>622091328</v>
      </c>
      <c r="D94" s="23">
        <f>+D81+D92</f>
        <v>28461157.93</v>
      </c>
      <c r="E94" s="23">
        <f t="shared" ref="E94:O94" si="31">+E81+E92</f>
        <v>33645519.469999999</v>
      </c>
      <c r="F94" s="23">
        <f t="shared" si="31"/>
        <v>29477603.380000003</v>
      </c>
      <c r="G94" s="23">
        <f t="shared" si="31"/>
        <v>52682888.530000001</v>
      </c>
      <c r="H94" s="23">
        <f t="shared" si="31"/>
        <v>37633839.320000008</v>
      </c>
      <c r="I94" s="23">
        <f t="shared" si="31"/>
        <v>34187285.350000001</v>
      </c>
      <c r="J94" s="23">
        <f t="shared" ref="J94" si="32">+J81+J92</f>
        <v>34902550.449999996</v>
      </c>
      <c r="K94" s="23">
        <f t="shared" si="31"/>
        <v>38722483.509999998</v>
      </c>
      <c r="L94" s="23">
        <f t="shared" si="31"/>
        <v>39647771.189999998</v>
      </c>
      <c r="M94" s="23">
        <f>+M81+M92</f>
        <v>55689291.939999998</v>
      </c>
      <c r="N94" s="23">
        <f t="shared" si="31"/>
        <v>0</v>
      </c>
      <c r="O94" s="23">
        <f t="shared" si="31"/>
        <v>0</v>
      </c>
      <c r="P94" s="23">
        <f>+P81+P92</f>
        <v>385050391.06999993</v>
      </c>
    </row>
    <row r="96" spans="1:16" ht="18.75" x14ac:dyDescent="0.3">
      <c r="A96" s="27" t="s">
        <v>89</v>
      </c>
      <c r="P96" t="s">
        <v>113</v>
      </c>
    </row>
    <row r="97" spans="1:17" x14ac:dyDescent="0.25">
      <c r="A97" s="25" t="s">
        <v>91</v>
      </c>
    </row>
    <row r="98" spans="1:17" x14ac:dyDescent="0.25">
      <c r="A98" s="25" t="s">
        <v>92</v>
      </c>
    </row>
    <row r="99" spans="1:17" x14ac:dyDescent="0.25">
      <c r="A99" s="25" t="s">
        <v>90</v>
      </c>
    </row>
    <row r="100" spans="1:17" x14ac:dyDescent="0.25">
      <c r="A100" s="25" t="s">
        <v>93</v>
      </c>
    </row>
    <row r="101" spans="1:17" x14ac:dyDescent="0.25">
      <c r="A101" s="25" t="s">
        <v>94</v>
      </c>
    </row>
    <row r="102" spans="1:17" x14ac:dyDescent="0.25">
      <c r="A102" s="28"/>
    </row>
    <row r="104" spans="1:17" x14ac:dyDescent="0.25">
      <c r="A104" s="26" t="s">
        <v>95</v>
      </c>
    </row>
    <row r="105" spans="1:17" x14ac:dyDescent="0.25">
      <c r="A105" s="26"/>
    </row>
    <row r="106" spans="1:17" x14ac:dyDescent="0.25">
      <c r="A106" s="26" t="s">
        <v>96</v>
      </c>
    </row>
    <row r="107" spans="1:17" x14ac:dyDescent="0.25">
      <c r="A107" s="26"/>
    </row>
    <row r="108" spans="1:17" s="29" customFormat="1" x14ac:dyDescent="0.25">
      <c r="A108" s="26" t="s">
        <v>103</v>
      </c>
      <c r="J108"/>
      <c r="K108"/>
      <c r="L108"/>
      <c r="M108"/>
      <c r="N108"/>
      <c r="O108"/>
      <c r="P108"/>
      <c r="Q108"/>
    </row>
    <row r="109" spans="1:17" s="29" customFormat="1" x14ac:dyDescent="0.25">
      <c r="A109" s="26"/>
      <c r="J109"/>
      <c r="K109"/>
      <c r="L109"/>
      <c r="M109"/>
      <c r="N109"/>
      <c r="O109"/>
      <c r="P109"/>
      <c r="Q109"/>
    </row>
    <row r="110" spans="1:17" s="29" customFormat="1" x14ac:dyDescent="0.25"/>
    <row r="111" spans="1:17" s="29" customFormat="1" x14ac:dyDescent="0.25"/>
    <row r="112" spans="1:17" x14ac:dyDescent="0.25">
      <c r="A112" s="29"/>
      <c r="J112" s="29"/>
      <c r="K112" s="29"/>
      <c r="L112" s="29"/>
      <c r="M112" s="29"/>
      <c r="N112" s="29"/>
      <c r="O112" s="29"/>
      <c r="P112" s="29"/>
      <c r="Q112" s="29"/>
    </row>
    <row r="116" spans="1:10" ht="18.75" x14ac:dyDescent="0.3">
      <c r="A116" s="52"/>
      <c r="B116" s="52"/>
      <c r="C116" s="52"/>
      <c r="D116" s="52"/>
      <c r="E116" s="52"/>
      <c r="F116" s="52"/>
      <c r="G116" s="52"/>
    </row>
    <row r="117" spans="1:10" ht="18.75" x14ac:dyDescent="0.3">
      <c r="A117" s="52" t="s">
        <v>105</v>
      </c>
      <c r="B117" s="52"/>
      <c r="C117" s="52"/>
      <c r="D117" s="53"/>
      <c r="E117" s="53" t="s">
        <v>106</v>
      </c>
      <c r="F117" s="53"/>
      <c r="G117" s="54"/>
      <c r="H117" s="35"/>
      <c r="I117" s="33"/>
      <c r="J117" s="35"/>
    </row>
    <row r="118" spans="1:10" ht="18.75" x14ac:dyDescent="0.3">
      <c r="A118" s="27" t="s">
        <v>107</v>
      </c>
      <c r="B118" s="27"/>
      <c r="C118" s="27"/>
      <c r="D118" s="54"/>
      <c r="E118" s="54" t="s">
        <v>108</v>
      </c>
      <c r="F118" s="54"/>
      <c r="G118" s="54"/>
      <c r="H118" s="35"/>
      <c r="I118" s="33"/>
      <c r="J118" s="35"/>
    </row>
    <row r="119" spans="1:10" ht="18.75" x14ac:dyDescent="0.3">
      <c r="A119" s="55" t="s">
        <v>109</v>
      </c>
      <c r="B119" s="56"/>
      <c r="C119" s="27"/>
      <c r="D119" s="54"/>
      <c r="E119" s="53" t="s">
        <v>110</v>
      </c>
      <c r="F119" s="54"/>
      <c r="G119" s="54"/>
      <c r="H119" s="35"/>
      <c r="I119" s="33"/>
      <c r="J119" s="35"/>
    </row>
    <row r="120" spans="1:10" x14ac:dyDescent="0.25">
      <c r="J120" s="34"/>
    </row>
  </sheetData>
  <mergeCells count="7">
    <mergeCell ref="D14:P14"/>
    <mergeCell ref="A5:P5"/>
    <mergeCell ref="A10:P10"/>
    <mergeCell ref="A11:P11"/>
    <mergeCell ref="A12:P12"/>
    <mergeCell ref="A8:P8"/>
    <mergeCell ref="A9:P9"/>
  </mergeCells>
  <pageMargins left="0.45" right="0.23622047244094499" top="0.36" bottom="0.34" header="0.31496062992126" footer="0.31496062992126"/>
  <pageSetup scale="50" orientation="landscape" r:id="rId1"/>
  <rowBreaks count="2" manualBreakCount="2">
    <brk id="53" max="15" man="1"/>
    <brk id="8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2022-11-16T19:36:17Z</cp:lastPrinted>
  <dcterms:created xsi:type="dcterms:W3CDTF">2018-04-17T18:57:16Z</dcterms:created>
  <dcterms:modified xsi:type="dcterms:W3CDTF">2022-11-16T19:37:01Z</dcterms:modified>
</cp:coreProperties>
</file>