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'!$A$1:$P$119</definedName>
    <definedName name="_xlnm.Print_Titles" localSheetId="0">'Plantilla Ejecución '!$1:$15</definedName>
  </definedNames>
  <calcPr calcId="145621"/>
</workbook>
</file>

<file path=xl/calcChain.xml><?xml version="1.0" encoding="utf-8"?>
<calcChain xmlns="http://schemas.openxmlformats.org/spreadsheetml/2006/main">
  <c r="M59" i="3" l="1"/>
  <c r="P22" i="3" l="1"/>
  <c r="P19" i="3"/>
  <c r="P18" i="3"/>
  <c r="L23" i="3"/>
  <c r="K33" i="3" l="1"/>
  <c r="K23" i="3"/>
  <c r="K17" i="3"/>
  <c r="K59" i="3"/>
  <c r="J84" i="3" l="1"/>
  <c r="J83" i="3" s="1"/>
  <c r="J74" i="3"/>
  <c r="J59" i="3"/>
  <c r="J51" i="3"/>
  <c r="J43" i="3"/>
  <c r="J33" i="3"/>
  <c r="J23" i="3"/>
  <c r="J17" i="3"/>
  <c r="P24" i="3"/>
  <c r="L59" i="3"/>
  <c r="N59" i="3"/>
  <c r="O59" i="3"/>
  <c r="K51" i="3"/>
  <c r="L51" i="3"/>
  <c r="M51" i="3"/>
  <c r="N51" i="3"/>
  <c r="O51" i="3"/>
  <c r="K43" i="3"/>
  <c r="L43" i="3"/>
  <c r="M43" i="3"/>
  <c r="N43" i="3"/>
  <c r="O43" i="3"/>
  <c r="L33" i="3"/>
  <c r="M33" i="3"/>
  <c r="N33" i="3"/>
  <c r="O33" i="3"/>
  <c r="M23" i="3"/>
  <c r="M81" i="3" s="1"/>
  <c r="M94" i="3" s="1"/>
  <c r="N23" i="3"/>
  <c r="O23" i="3"/>
  <c r="L17" i="3"/>
  <c r="M17" i="3"/>
  <c r="N17" i="3"/>
  <c r="O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K84" i="3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K83" i="3" l="1"/>
  <c r="O83" i="3"/>
  <c r="O92" i="3" s="1"/>
  <c r="N83" i="3"/>
  <c r="M83" i="3"/>
  <c r="L83" i="3"/>
  <c r="O81" i="3"/>
  <c r="K81" i="3"/>
  <c r="K94" i="3" s="1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P83" i="3" s="1"/>
  <c r="I81" i="3"/>
  <c r="I94" i="3" s="1"/>
  <c r="H81" i="3"/>
  <c r="H94" i="3" s="1"/>
  <c r="F81" i="3"/>
  <c r="F94" i="3" s="1"/>
  <c r="E81" i="3"/>
  <c r="E94" i="3" s="1"/>
  <c r="D81" i="3"/>
  <c r="D94" i="3" s="1"/>
  <c r="P81" i="3" l="1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<sst xmlns="http://schemas.openxmlformats.org/spreadsheetml/2006/main" count="115" uniqueCount="115">
  <si>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</si>
  <si>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</si>
  <si>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</si>
  <si>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</si>
  <si>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</si>
  <si>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</si>
  <si>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</si>
  <si>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</si>
  <si>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</si>
  <si>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</si>
  <si>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</si>
  <si>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</si>
  <si>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</si>
  <si>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</si>
  <si>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</si>
  <si>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</si>
  <si>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</si>
  <si>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</si>
  <si>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</si>
  <si>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</si>
  <si>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</si>
  <si>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</si>
  <si>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</si>
  <si>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</si>
  <si>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</si>
  <si>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</si>
  <si>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</si>
  <si>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</si>
  <si>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</si>
  <si>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</si>
  <si>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</si>
  <si>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</si>
  <si>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</si>
  <si>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</si>
  <si>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</si>
  <si>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</si>
  <si>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</si>
  <si>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</si>
  <si>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</si>
  <si>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</si>
  <si>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</si>
  <si>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</si>
  <si>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</si>
  <si>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</si>
  <si>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</si>
  <si>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</si>
  <si>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</si>
  <si>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</si>
  <si>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</si>
  <si>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</si>
  <si>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</si>
  <si>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</si>
  <si>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</si>
  <si>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</si>
  <si>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</si>
  <si>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</si>
  <si>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</si>
  <si>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</si>
  <si>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</si>
  <si>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</si>
  <si>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</si>
  <si>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</si>
  <si>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</si>
  <si>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</si>
  <si>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</si>
  <si>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</si>
  <si>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</si>
  <si>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</si>
  <si>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</si>
  <si>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</si>
  <si>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</si>
  <si>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</si>
  <si>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</si>
  <si>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</si>
  <si>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</si>
  <si>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</si>
  <si>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</si>
  <si>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</si>
  <si>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</si>
  <si>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</si>
  <si>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</si>
  <si>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</si>
  <si>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</si>
  <si>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</si>
  <si>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</si>
  <si>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</si>
  <si>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</si>
  <si>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</si>
  <si>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</si>
  <si>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</si>
  <si>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</si>
  <si>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</si>
  <si>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</si>
  <si>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</si>
  <si>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</si>
  <si>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</si>
  <si>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</si>
  <si>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</si>
  <si>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</si>
  <si>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</si>
  <si>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</si>
  <si>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</si>
  <si>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</si>
  <si>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</si>
  <si>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</si>
  <si>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</si>
  <si>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</si>
  <si>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</si>
  <si>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</si>
  <si>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</si>
  <si>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</si>
  <si>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OFICINA NACIONAL DE LA PROPIEDAD INDUSTRIAL</t>
  </si>
  <si>
    <t>Ministerio de Industria, Comercio y Mipymes</t>
  </si>
  <si>
    <t xml:space="preserve"> </t>
  </si>
  <si>
    <t>AL 30 DE NOVIEMBRE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</si>
</sst>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4" fillId="0" borderId="3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5" borderId="3" xfId="1" applyFont="1" applyFill="1" applyBorder="1" applyAlignment="1">
      <alignment vertical="center" wrapText="1"/>
    </xf>
    <xf numFmtId="164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779195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5445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showGridLines="0" tabSelected="1" zoomScale="80" zoomScaleNormal="80" workbookViewId="0">
      <selection activeCell="A8" sqref="A8:P8"/>
    </sheetView>
  </sheetViews>
  <sheetFormatPr baseColWidth="10" defaultRowHeight="15" x14ac:dyDescent="0.25"/>
  <cols>
    <col min="1" max="1" width="45.28515625" customWidth="1"/>
    <col min="2" max="2" width="16.28515625" style="29" customWidth="1"/>
    <col min="3" max="3" width="18.5703125" style="29" customWidth="1"/>
    <col min="4" max="5" width="14.5703125" style="29" customWidth="1"/>
    <col min="6" max="6" width="15.140625" style="29" customWidth="1"/>
    <col min="7" max="7" width="15" style="29" customWidth="1"/>
    <col min="8" max="8" width="15.7109375" style="29" customWidth="1"/>
    <col min="9" max="9" width="14.5703125" style="29" customWidth="1"/>
    <col min="10" max="10" width="14.5703125" customWidth="1"/>
    <col min="11" max="11" width="14.7109375" customWidth="1"/>
    <col min="12" max="12" width="15.42578125" customWidth="1"/>
    <col min="13" max="13" width="16.28515625" customWidth="1"/>
    <col min="14" max="14" width="16.7109375" customWidth="1"/>
    <col min="15" max="15" width="17.140625" hidden="1" customWidth="1"/>
    <col min="16" max="16" width="17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9" customFormat="1" x14ac:dyDescent="0.25"/>
    <row r="2" spans="1:28" s="59" customFormat="1" x14ac:dyDescent="0.25"/>
    <row r="3" spans="1:28" s="59" customFormat="1" x14ac:dyDescent="0.25"/>
    <row r="4" spans="1:28" s="59" customFormat="1" x14ac:dyDescent="0.25"/>
    <row r="5" spans="1:28" ht="33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"/>
    </row>
    <row r="6" spans="1:28" s="59" customFormat="1" ht="13.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0"/>
    </row>
    <row r="7" spans="1:28" s="63" customFormat="1" ht="13.5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</row>
    <row r="8" spans="1:28" s="29" customFormat="1" ht="30" customHeight="1" x14ac:dyDescent="0.35">
      <c r="A8" s="72" t="s">
        <v>112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2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8.75" customHeight="1" x14ac:dyDescent="0.3">
      <c r="A9" s="73" t="s">
        <v>111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67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ht="18.75" x14ac:dyDescent="0.25">
      <c r="A10" s="69" t="s">
        <v>102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4"/>
    </row>
    <row r="11" spans="1:28" ht="18.75" x14ac:dyDescent="0.3">
      <c r="A11" s="70" t="s">
        <v>114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"/>
    </row>
    <row r="12" spans="1:28" x14ac:dyDescent="0.25">
      <c r="A12" s="71" t="s">
        <v>104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8" t="s">
        <v>101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8" t="s">
        <v>84</v>
      </c>
      <c r="K15" s="58" t="s">
        <v>85</v>
      </c>
      <c r="L15" s="58" t="s">
        <v>86</v>
      </c>
      <c r="M15" s="58" t="s">
        <v>99</v>
      </c>
      <c r="N15" s="58" t="s">
        <v>87</v>
      </c>
      <c r="O15" s="58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462600260</v>
      </c>
      <c r="D17" s="36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O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>SUM(K18:K22)</f>
        <v>31765412</v>
      </c>
      <c r="L17" s="20">
        <f t="shared" si="0"/>
        <v>27061180.939999998</v>
      </c>
      <c r="M17" s="20">
        <f t="shared" si="0"/>
        <v>48506878.390000001</v>
      </c>
      <c r="N17" s="20">
        <f t="shared" si="0"/>
        <v>51242764.25</v>
      </c>
      <c r="O17" s="20">
        <f t="shared" si="0"/>
        <v>0</v>
      </c>
      <c r="P17" s="36">
        <f t="shared" ref="P17:P50" si="1">SUM(D17:O17)</f>
        <v>356301831.57999998</v>
      </c>
    </row>
    <row r="18" spans="1:16" x14ac:dyDescent="0.25">
      <c r="A18" s="4" t="s">
        <v>3</v>
      </c>
      <c r="B18" s="13">
        <v>344800260</v>
      </c>
      <c r="C18" s="49">
        <v>344800260</v>
      </c>
      <c r="D18" s="43">
        <v>20769902.940000001</v>
      </c>
      <c r="E18" s="41">
        <v>20997079.34</v>
      </c>
      <c r="F18" s="41">
        <v>20947283.52</v>
      </c>
      <c r="G18" s="41">
        <v>21367522.739999998</v>
      </c>
      <c r="H18" s="41">
        <v>22044463.780000001</v>
      </c>
      <c r="I18" s="41">
        <v>22576404.73</v>
      </c>
      <c r="J18" s="42">
        <v>22096628.489999998</v>
      </c>
      <c r="K18" s="42">
        <v>22402551.23</v>
      </c>
      <c r="L18" s="42">
        <v>22790469.399999999</v>
      </c>
      <c r="M18" s="42">
        <v>22782519.870000001</v>
      </c>
      <c r="N18" s="42">
        <v>46997580.549999997</v>
      </c>
      <c r="O18" s="42"/>
      <c r="P18" s="43">
        <f>SUM(D18:O18)</f>
        <v>265772406.58999997</v>
      </c>
    </row>
    <row r="19" spans="1:16" x14ac:dyDescent="0.25">
      <c r="A19" s="4" t="s">
        <v>4</v>
      </c>
      <c r="B19" s="13">
        <v>11500000</v>
      </c>
      <c r="C19" s="49">
        <v>11500000</v>
      </c>
      <c r="D19" s="43">
        <v>768626.4</v>
      </c>
      <c r="E19" s="13">
        <v>815947.25</v>
      </c>
      <c r="F19" s="49">
        <v>801509.75</v>
      </c>
      <c r="G19" s="13">
        <v>19206609.539999999</v>
      </c>
      <c r="H19" s="13">
        <v>849676.42</v>
      </c>
      <c r="I19" s="13">
        <v>815509.75</v>
      </c>
      <c r="J19" s="42">
        <v>1097125.56</v>
      </c>
      <c r="K19" s="13">
        <v>5980313.4500000002</v>
      </c>
      <c r="L19" s="13">
        <v>847316.29</v>
      </c>
      <c r="M19" s="13">
        <v>22279879.59</v>
      </c>
      <c r="N19" s="13">
        <v>827509.75</v>
      </c>
      <c r="O19" s="42"/>
      <c r="P19" s="43">
        <f>SUM(D19:O19)</f>
        <v>54290023.75</v>
      </c>
    </row>
    <row r="20" spans="1:16" x14ac:dyDescent="0.25">
      <c r="A20" s="4" t="s">
        <v>38</v>
      </c>
      <c r="B20" s="15">
        <v>0</v>
      </c>
      <c r="C20" s="49">
        <v>0</v>
      </c>
      <c r="D20" s="49">
        <v>0</v>
      </c>
      <c r="E20" s="50">
        <v>0</v>
      </c>
      <c r="F20" s="41">
        <v>0</v>
      </c>
      <c r="G20" s="15">
        <v>0</v>
      </c>
      <c r="H20" s="15">
        <v>0</v>
      </c>
      <c r="I20" s="15">
        <v>0</v>
      </c>
      <c r="J20" s="15">
        <v>0</v>
      </c>
      <c r="K20" s="49">
        <v>0</v>
      </c>
      <c r="L20" s="49">
        <v>0</v>
      </c>
      <c r="M20" s="15"/>
      <c r="N20" s="15"/>
      <c r="O20" s="15"/>
      <c r="P20" s="43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9">
        <v>62300000</v>
      </c>
      <c r="D21" s="49">
        <v>0</v>
      </c>
      <c r="E21" s="50">
        <v>0</v>
      </c>
      <c r="F21" s="41">
        <v>0</v>
      </c>
      <c r="G21" s="13">
        <v>0</v>
      </c>
      <c r="H21" s="13">
        <v>0</v>
      </c>
      <c r="I21" s="13">
        <v>0</v>
      </c>
      <c r="J21" s="49">
        <v>0</v>
      </c>
      <c r="K21" s="49">
        <v>0</v>
      </c>
      <c r="L21" s="49">
        <v>0</v>
      </c>
      <c r="M21" s="43"/>
      <c r="N21" s="15"/>
      <c r="O21" s="15"/>
      <c r="P21" s="43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9">
        <v>44000000</v>
      </c>
      <c r="D22" s="49">
        <v>3114860.52</v>
      </c>
      <c r="E22" s="13">
        <v>3170018.64</v>
      </c>
      <c r="F22" s="49">
        <v>3162404.85</v>
      </c>
      <c r="G22" s="13">
        <v>3229716.72</v>
      </c>
      <c r="H22" s="13">
        <v>3239490.12</v>
      </c>
      <c r="I22" s="13">
        <v>3322709.62</v>
      </c>
      <c r="J22" s="49">
        <v>3332105.32</v>
      </c>
      <c r="K22" s="49">
        <v>3382547.32</v>
      </c>
      <c r="L22" s="49">
        <v>3423395.25</v>
      </c>
      <c r="M22" s="42">
        <v>3444478.93</v>
      </c>
      <c r="N22" s="21">
        <v>3417673.95</v>
      </c>
      <c r="O22" s="42"/>
      <c r="P22" s="49">
        <f>SUM(D22:O22)</f>
        <v>36239401.240000002</v>
      </c>
    </row>
    <row r="23" spans="1:16" x14ac:dyDescent="0.25">
      <c r="A23" s="2" t="s">
        <v>7</v>
      </c>
      <c r="B23" s="36">
        <f>SUM(B24:B32)</f>
        <v>84631268</v>
      </c>
      <c r="C23" s="36">
        <f>SUM(C24:C32)</f>
        <v>97756268</v>
      </c>
      <c r="D23" s="36">
        <f>SUM(D24:D32)</f>
        <v>3448059.96</v>
      </c>
      <c r="E23" s="36">
        <f t="shared" ref="E23:O23" si="2">SUM(E24:E32)</f>
        <v>6458181.8100000005</v>
      </c>
      <c r="F23" s="36">
        <f t="shared" si="2"/>
        <v>4085704.76</v>
      </c>
      <c r="G23" s="36">
        <f t="shared" si="2"/>
        <v>6562683.1900000004</v>
      </c>
      <c r="H23" s="36">
        <f t="shared" si="2"/>
        <v>5340847.2300000004</v>
      </c>
      <c r="I23" s="36">
        <f t="shared" si="2"/>
        <v>6420973.5300000003</v>
      </c>
      <c r="J23" s="36">
        <f t="shared" ref="J23" si="3">SUM(J24:J32)</f>
        <v>4243717.6399999997</v>
      </c>
      <c r="K23" s="36">
        <f>SUM(K24:K32)</f>
        <v>5789032.7299999995</v>
      </c>
      <c r="L23" s="36">
        <f>SUM(L24:L32)</f>
        <v>8834937.0099999998</v>
      </c>
      <c r="M23" s="36">
        <f t="shared" si="2"/>
        <v>5538457.7999999989</v>
      </c>
      <c r="N23" s="36">
        <f t="shared" si="2"/>
        <v>6919238.6499999994</v>
      </c>
      <c r="O23" s="36">
        <f t="shared" si="2"/>
        <v>0</v>
      </c>
      <c r="P23" s="36">
        <f t="shared" si="1"/>
        <v>63641834.309999987</v>
      </c>
    </row>
    <row r="24" spans="1:16" x14ac:dyDescent="0.25">
      <c r="A24" s="48" t="s">
        <v>8</v>
      </c>
      <c r="B24" s="18">
        <v>15176268</v>
      </c>
      <c r="C24" s="18">
        <v>22176268</v>
      </c>
      <c r="D24" s="43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2">
        <v>2186428.09</v>
      </c>
      <c r="K24" s="21">
        <v>916987.57</v>
      </c>
      <c r="L24" s="21">
        <v>2089247.21</v>
      </c>
      <c r="M24" s="21">
        <v>881840.48</v>
      </c>
      <c r="N24" s="21">
        <v>1859181.68</v>
      </c>
      <c r="O24" s="42"/>
      <c r="P24" s="43">
        <f t="shared" si="1"/>
        <v>15212843.48</v>
      </c>
    </row>
    <row r="25" spans="1:16" ht="24.75" customHeight="1" x14ac:dyDescent="0.25">
      <c r="A25" s="4" t="s">
        <v>9</v>
      </c>
      <c r="B25" s="18">
        <v>25000000</v>
      </c>
      <c r="C25" s="18">
        <v>28500000</v>
      </c>
      <c r="D25" s="50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50">
        <v>-327999.2</v>
      </c>
      <c r="K25" s="50">
        <v>3370494.5</v>
      </c>
      <c r="L25" s="21">
        <v>1584092</v>
      </c>
      <c r="M25" s="21">
        <v>2363217</v>
      </c>
      <c r="N25" s="21">
        <v>1937402.2</v>
      </c>
      <c r="O25" s="42"/>
      <c r="P25" s="43">
        <f t="shared" si="1"/>
        <v>21217092.5</v>
      </c>
    </row>
    <row r="26" spans="1:16" x14ac:dyDescent="0.25">
      <c r="A26" s="4" t="s">
        <v>10</v>
      </c>
      <c r="B26" s="18">
        <v>1500000</v>
      </c>
      <c r="C26" s="18">
        <v>1500000</v>
      </c>
      <c r="D26" s="50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2">
        <v>105861.39</v>
      </c>
      <c r="K26" s="21">
        <v>148311</v>
      </c>
      <c r="L26" s="21">
        <v>116972</v>
      </c>
      <c r="M26" s="21">
        <v>26284.01</v>
      </c>
      <c r="N26" s="21">
        <v>87835.34</v>
      </c>
      <c r="O26" s="42"/>
      <c r="P26" s="43">
        <f t="shared" si="1"/>
        <v>1102538.01</v>
      </c>
    </row>
    <row r="27" spans="1:16" x14ac:dyDescent="0.25">
      <c r="A27" s="4" t="s">
        <v>11</v>
      </c>
      <c r="B27" s="18">
        <v>1510000</v>
      </c>
      <c r="C27" s="18">
        <v>1510000</v>
      </c>
      <c r="D27" s="50">
        <v>0</v>
      </c>
      <c r="E27" s="50">
        <v>0</v>
      </c>
      <c r="F27" s="18">
        <v>150</v>
      </c>
      <c r="G27" s="18">
        <v>20450</v>
      </c>
      <c r="H27" s="18">
        <v>450</v>
      </c>
      <c r="I27" s="18">
        <v>0</v>
      </c>
      <c r="J27" s="42">
        <v>52700</v>
      </c>
      <c r="K27" s="21">
        <v>20000</v>
      </c>
      <c r="L27" s="21">
        <v>94371</v>
      </c>
      <c r="M27" s="21">
        <v>6481.82</v>
      </c>
      <c r="N27" s="21">
        <v>48894</v>
      </c>
      <c r="O27" s="42"/>
      <c r="P27" s="43">
        <f t="shared" si="1"/>
        <v>243496.82</v>
      </c>
    </row>
    <row r="28" spans="1:16" x14ac:dyDescent="0.25">
      <c r="A28" s="4" t="s">
        <v>12</v>
      </c>
      <c r="B28" s="18">
        <v>1300000</v>
      </c>
      <c r="C28" s="18">
        <v>1300000</v>
      </c>
      <c r="D28" s="50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2">
        <v>172809.67</v>
      </c>
      <c r="K28" s="21">
        <v>6000</v>
      </c>
      <c r="L28" s="43"/>
      <c r="M28" s="21">
        <v>149450.42000000001</v>
      </c>
      <c r="N28" s="21">
        <v>141795.78</v>
      </c>
      <c r="O28" s="42"/>
      <c r="P28" s="43">
        <f t="shared" si="1"/>
        <v>833473.13000000012</v>
      </c>
    </row>
    <row r="29" spans="1:16" x14ac:dyDescent="0.25">
      <c r="A29" s="4" t="s">
        <v>13</v>
      </c>
      <c r="B29" s="18">
        <v>6800000</v>
      </c>
      <c r="C29" s="18">
        <v>5325000</v>
      </c>
      <c r="D29" s="43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2">
        <v>249888</v>
      </c>
      <c r="K29" s="21">
        <v>263085.59999999998</v>
      </c>
      <c r="L29" s="21">
        <v>1198733.21</v>
      </c>
      <c r="M29" s="43">
        <v>277746.48</v>
      </c>
      <c r="N29" s="21">
        <v>1250279.79</v>
      </c>
      <c r="O29" s="42"/>
      <c r="P29" s="43">
        <f t="shared" si="1"/>
        <v>5016687.5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50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50">
        <v>175997.46</v>
      </c>
      <c r="K30" s="50">
        <v>125735.91</v>
      </c>
      <c r="L30" s="50">
        <v>454576.55</v>
      </c>
      <c r="M30" s="50">
        <v>138689.88</v>
      </c>
      <c r="N30" s="50">
        <v>91479.05</v>
      </c>
      <c r="O30" s="50"/>
      <c r="P30" s="50">
        <f t="shared" si="1"/>
        <v>1874290.51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50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50">
        <v>316493.28999999998</v>
      </c>
      <c r="K31" s="50">
        <v>187799.43</v>
      </c>
      <c r="L31" s="50">
        <v>531570.84</v>
      </c>
      <c r="M31" s="50">
        <v>293868.33</v>
      </c>
      <c r="N31" s="50">
        <v>455972.82</v>
      </c>
      <c r="O31" s="50"/>
      <c r="P31" s="50">
        <f t="shared" si="1"/>
        <v>4016322.9</v>
      </c>
    </row>
    <row r="32" spans="1:16" x14ac:dyDescent="0.25">
      <c r="A32" s="4" t="s">
        <v>39</v>
      </c>
      <c r="B32" s="18">
        <v>17000000</v>
      </c>
      <c r="C32" s="18">
        <v>21100000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2">
        <v>1311538.94</v>
      </c>
      <c r="K32" s="21">
        <v>750618.72</v>
      </c>
      <c r="L32" s="21">
        <v>2765374.2</v>
      </c>
      <c r="M32" s="21">
        <v>1400879.38</v>
      </c>
      <c r="N32" s="21">
        <v>1046397.99</v>
      </c>
      <c r="O32" s="42"/>
      <c r="P32" s="43">
        <f t="shared" si="1"/>
        <v>14125089.459999999</v>
      </c>
    </row>
    <row r="33" spans="1:16" x14ac:dyDescent="0.25">
      <c r="A33" s="2" t="s">
        <v>16</v>
      </c>
      <c r="B33" s="36">
        <f>SUM(B34:B42)</f>
        <v>23009800</v>
      </c>
      <c r="C33" s="36">
        <f>SUM(C34:C42)</f>
        <v>24534800</v>
      </c>
      <c r="D33" s="36">
        <f>SUM(D34:D42)</f>
        <v>0</v>
      </c>
      <c r="E33" s="36">
        <f t="shared" ref="E33:O33" si="4">SUM(E34:E42)</f>
        <v>1601322.23</v>
      </c>
      <c r="F33" s="36">
        <f t="shared" si="4"/>
        <v>300055.48</v>
      </c>
      <c r="G33" s="36">
        <f t="shared" si="4"/>
        <v>2020412.3399999999</v>
      </c>
      <c r="H33" s="36">
        <f t="shared" si="4"/>
        <v>3195361.7800000003</v>
      </c>
      <c r="I33" s="36">
        <f t="shared" si="4"/>
        <v>494912.43000000005</v>
      </c>
      <c r="J33" s="36">
        <f t="shared" ref="J33" si="5">SUM(J34:J42)</f>
        <v>1971387.42</v>
      </c>
      <c r="K33" s="36">
        <f>SUM(K34:K42)</f>
        <v>792471.52</v>
      </c>
      <c r="L33" s="36">
        <f t="shared" si="4"/>
        <v>1375402.67</v>
      </c>
      <c r="M33" s="36">
        <f t="shared" si="4"/>
        <v>363782.93</v>
      </c>
      <c r="N33" s="36">
        <f t="shared" si="4"/>
        <v>2253756.7199999997</v>
      </c>
      <c r="O33" s="36">
        <f t="shared" si="4"/>
        <v>0</v>
      </c>
      <c r="P33" s="36">
        <f t="shared" si="1"/>
        <v>14368865.52</v>
      </c>
    </row>
    <row r="34" spans="1:16" ht="30" x14ac:dyDescent="0.25">
      <c r="A34" s="4" t="s">
        <v>17</v>
      </c>
      <c r="B34" s="18">
        <v>1200000</v>
      </c>
      <c r="C34" s="18">
        <v>1800000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50">
        <v>2485</v>
      </c>
      <c r="K34" s="50">
        <v>206226.68</v>
      </c>
      <c r="L34" s="21">
        <v>195381.1</v>
      </c>
      <c r="M34" s="21"/>
      <c r="N34" s="21">
        <v>667.95</v>
      </c>
      <c r="O34" s="42"/>
      <c r="P34" s="50">
        <f t="shared" si="1"/>
        <v>1084559.98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2">
        <v>1670</v>
      </c>
      <c r="K35" s="21">
        <v>15033.2</v>
      </c>
      <c r="L35" s="21">
        <v>103100.14</v>
      </c>
      <c r="M35" s="21">
        <v>107646.2</v>
      </c>
      <c r="N35" s="21">
        <v>1269</v>
      </c>
      <c r="O35" s="42"/>
      <c r="P35" s="43">
        <f t="shared" si="1"/>
        <v>289513.90000000002</v>
      </c>
    </row>
    <row r="36" spans="1:16" ht="30" x14ac:dyDescent="0.25">
      <c r="A36" s="4" t="s">
        <v>19</v>
      </c>
      <c r="B36" s="18">
        <v>2145000</v>
      </c>
      <c r="C36" s="18">
        <v>3945000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50">
        <v>158189.6</v>
      </c>
      <c r="K36" s="50">
        <v>27388.400000000001</v>
      </c>
      <c r="L36" s="50">
        <v>495030.65</v>
      </c>
      <c r="M36" s="21">
        <v>221</v>
      </c>
      <c r="N36" s="21">
        <v>309113.75</v>
      </c>
      <c r="O36" s="42"/>
      <c r="P36" s="43">
        <f t="shared" si="1"/>
        <v>1942413.9300000002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50">
        <v>0</v>
      </c>
      <c r="F37" s="18">
        <v>0</v>
      </c>
      <c r="G37" s="18">
        <v>0</v>
      </c>
      <c r="H37" s="18">
        <v>0</v>
      </c>
      <c r="I37" s="18">
        <v>0</v>
      </c>
      <c r="J37" s="50">
        <v>0</v>
      </c>
      <c r="K37" s="50">
        <v>0</v>
      </c>
      <c r="L37" s="50">
        <v>0</v>
      </c>
      <c r="M37" s="43">
        <v>4864</v>
      </c>
      <c r="N37" s="18">
        <v>272</v>
      </c>
      <c r="O37" s="16"/>
      <c r="P37" s="43">
        <f t="shared" si="1"/>
        <v>5136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50">
        <v>132603</v>
      </c>
      <c r="K38" s="50">
        <v>13515.63</v>
      </c>
      <c r="L38" s="50">
        <v>36042.99</v>
      </c>
      <c r="M38" s="50">
        <v>4687.24</v>
      </c>
      <c r="N38" s="50">
        <v>17432.400000000001</v>
      </c>
      <c r="O38" s="50"/>
      <c r="P38" s="50">
        <f t="shared" si="1"/>
        <v>495052.95</v>
      </c>
    </row>
    <row r="39" spans="1:16" ht="30" x14ac:dyDescent="0.25">
      <c r="A39" s="4" t="s">
        <v>22</v>
      </c>
      <c r="B39" s="18">
        <v>435000</v>
      </c>
      <c r="C39" s="18">
        <v>755000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50">
        <v>42094.3</v>
      </c>
      <c r="K39" s="50">
        <v>59517.9</v>
      </c>
      <c r="L39" s="50">
        <v>5881.88</v>
      </c>
      <c r="M39" s="50">
        <v>111669.61</v>
      </c>
      <c r="N39" s="50">
        <v>65248.91</v>
      </c>
      <c r="O39" s="50"/>
      <c r="P39" s="50">
        <f t="shared" si="1"/>
        <v>425075.07000000007</v>
      </c>
    </row>
    <row r="40" spans="1:16" ht="30" x14ac:dyDescent="0.25">
      <c r="A40" s="4" t="s">
        <v>23</v>
      </c>
      <c r="B40" s="18">
        <v>9059800</v>
      </c>
      <c r="C40" s="18">
        <v>9134800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50">
        <v>734703.11</v>
      </c>
      <c r="K40" s="50">
        <v>70107.92</v>
      </c>
      <c r="L40" s="50">
        <v>304385.87</v>
      </c>
      <c r="M40" s="50">
        <v>12801.15</v>
      </c>
      <c r="N40" s="50">
        <v>1564173.13</v>
      </c>
      <c r="O40" s="50"/>
      <c r="P40" s="50">
        <f t="shared" si="1"/>
        <v>5555110.0499999989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1">
        <v>0</v>
      </c>
      <c r="F41" s="18">
        <v>0</v>
      </c>
      <c r="G41" s="18">
        <v>0</v>
      </c>
      <c r="H41" s="18">
        <v>0</v>
      </c>
      <c r="I41" s="18">
        <v>0</v>
      </c>
      <c r="J41" s="50">
        <v>0</v>
      </c>
      <c r="K41" s="50">
        <v>0</v>
      </c>
      <c r="L41" s="50">
        <v>0</v>
      </c>
      <c r="M41" s="18"/>
      <c r="N41" s="18"/>
      <c r="O41" s="18"/>
      <c r="P41" s="43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7530000</v>
      </c>
      <c r="D42" s="18">
        <v>0</v>
      </c>
      <c r="E42" s="51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2">
        <v>899642.41</v>
      </c>
      <c r="K42" s="21">
        <v>400681.79</v>
      </c>
      <c r="L42" s="21">
        <v>235580.04</v>
      </c>
      <c r="M42" s="21">
        <v>121893.73</v>
      </c>
      <c r="N42" s="21">
        <v>295579.58</v>
      </c>
      <c r="O42" s="42"/>
      <c r="P42" s="43">
        <f t="shared" si="1"/>
        <v>4572003.6400000006</v>
      </c>
    </row>
    <row r="43" spans="1:16" x14ac:dyDescent="0.25">
      <c r="A43" s="2" t="s">
        <v>25</v>
      </c>
      <c r="B43" s="36">
        <f>SUM(B44:B50)</f>
        <v>2800000</v>
      </c>
      <c r="C43" s="36">
        <f>SUM(C44:C50)</f>
        <v>2800000</v>
      </c>
      <c r="D43" s="36">
        <f t="shared" ref="D43:O43" si="6">SUM(D44:D50)</f>
        <v>359708.11</v>
      </c>
      <c r="E43" s="36">
        <f t="shared" si="6"/>
        <v>173729.86</v>
      </c>
      <c r="F43" s="36">
        <f t="shared" si="6"/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>SUM(J44:J50)</f>
        <v>108351.45</v>
      </c>
      <c r="K43" s="36">
        <f t="shared" si="6"/>
        <v>0</v>
      </c>
      <c r="L43" s="36">
        <f t="shared" si="6"/>
        <v>27983.18</v>
      </c>
      <c r="M43" s="36">
        <f t="shared" si="6"/>
        <v>0</v>
      </c>
      <c r="N43" s="36">
        <f t="shared" si="6"/>
        <v>407500</v>
      </c>
      <c r="O43" s="36">
        <f t="shared" si="6"/>
        <v>0</v>
      </c>
      <c r="P43" s="36">
        <f t="shared" si="1"/>
        <v>1077272.6000000001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50">
        <v>0</v>
      </c>
      <c r="F44" s="18">
        <v>0</v>
      </c>
      <c r="G44" s="18">
        <v>0</v>
      </c>
      <c r="H44" s="18">
        <v>0</v>
      </c>
      <c r="I44" s="18">
        <v>0</v>
      </c>
      <c r="J44" s="42">
        <v>75141</v>
      </c>
      <c r="K44" s="15">
        <v>0</v>
      </c>
      <c r="L44" s="43">
        <v>0</v>
      </c>
      <c r="M44" s="43">
        <v>0</v>
      </c>
      <c r="N44" s="17">
        <v>407500</v>
      </c>
      <c r="O44" s="42">
        <v>0</v>
      </c>
      <c r="P44" s="52">
        <f t="shared" si="1"/>
        <v>482641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50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3">
        <v>0</v>
      </c>
      <c r="M45" s="43">
        <v>0</v>
      </c>
      <c r="N45" s="17">
        <v>0</v>
      </c>
      <c r="O45" s="17">
        <v>0</v>
      </c>
      <c r="P45" s="52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50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3">
        <v>0</v>
      </c>
      <c r="M46" s="43">
        <v>0</v>
      </c>
      <c r="N46" s="17">
        <v>0</v>
      </c>
      <c r="O46" s="17">
        <v>0</v>
      </c>
      <c r="P46" s="52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5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3">
        <v>0</v>
      </c>
      <c r="M47" s="43">
        <v>0</v>
      </c>
      <c r="N47" s="17">
        <v>0</v>
      </c>
      <c r="O47" s="17">
        <v>0</v>
      </c>
      <c r="P47" s="52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5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3">
        <v>0</v>
      </c>
      <c r="M48" s="43">
        <v>0</v>
      </c>
      <c r="N48" s="17">
        <v>0</v>
      </c>
      <c r="O48" s="17">
        <v>0</v>
      </c>
      <c r="P48" s="52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50">
        <v>359708.11</v>
      </c>
      <c r="E49" s="50">
        <v>173729.86</v>
      </c>
      <c r="F49" s="50">
        <v>0</v>
      </c>
      <c r="G49" s="50">
        <v>0</v>
      </c>
      <c r="H49" s="50">
        <v>0</v>
      </c>
      <c r="I49" s="50">
        <v>0</v>
      </c>
      <c r="J49" s="50">
        <v>33210.449999999997</v>
      </c>
      <c r="K49" s="50">
        <v>0</v>
      </c>
      <c r="L49" s="50">
        <v>27983.18</v>
      </c>
      <c r="M49" s="50">
        <v>0</v>
      </c>
      <c r="N49" s="50">
        <v>0</v>
      </c>
      <c r="O49" s="50">
        <v>0</v>
      </c>
      <c r="P49" s="50">
        <f t="shared" si="1"/>
        <v>594631.6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3">
        <v>0</v>
      </c>
      <c r="M50" s="43">
        <v>0</v>
      </c>
      <c r="N50" s="17">
        <v>0</v>
      </c>
      <c r="O50" s="17">
        <v>0</v>
      </c>
      <c r="P50" s="52">
        <f t="shared" si="1"/>
        <v>0</v>
      </c>
    </row>
    <row r="51" spans="1:16" x14ac:dyDescent="0.25">
      <c r="A51" s="2" t="s">
        <v>46</v>
      </c>
      <c r="B51" s="37">
        <f>SUM(B52:B58)</f>
        <v>0</v>
      </c>
      <c r="C51" s="37">
        <f>SUM(C52:C58)</f>
        <v>0</v>
      </c>
      <c r="D51" s="37">
        <f t="shared" ref="D51:O51" si="7">SUM(D52:D58)</f>
        <v>0</v>
      </c>
      <c r="E51" s="37">
        <f t="shared" si="7"/>
        <v>0</v>
      </c>
      <c r="F51" s="37">
        <f t="shared" si="7"/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ref="J51" si="8">SUM(J52:J58)</f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7">
        <f t="shared" si="7"/>
        <v>0</v>
      </c>
      <c r="O51" s="37">
        <f t="shared" si="7"/>
        <v>0</v>
      </c>
      <c r="P51" s="37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3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3">
        <v>0</v>
      </c>
      <c r="M53" s="43">
        <v>0</v>
      </c>
      <c r="N53" s="17">
        <v>0</v>
      </c>
      <c r="O53" s="17">
        <v>0</v>
      </c>
      <c r="P53" s="43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3">
        <v>0</v>
      </c>
      <c r="M54" s="43">
        <v>0</v>
      </c>
      <c r="N54" s="17">
        <v>0</v>
      </c>
      <c r="O54" s="17">
        <v>0</v>
      </c>
      <c r="P54" s="43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3">
        <v>0</v>
      </c>
      <c r="M55" s="43">
        <v>0</v>
      </c>
      <c r="N55" s="17">
        <v>0</v>
      </c>
      <c r="O55" s="17">
        <v>0</v>
      </c>
      <c r="P55" s="43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3">
        <v>0</v>
      </c>
      <c r="M56" s="43">
        <v>0</v>
      </c>
      <c r="N56" s="17">
        <v>0</v>
      </c>
      <c r="O56" s="17">
        <v>0</v>
      </c>
      <c r="P56" s="43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3">
        <v>0</v>
      </c>
      <c r="M57" s="43">
        <v>0</v>
      </c>
      <c r="N57" s="17">
        <v>0</v>
      </c>
      <c r="O57" s="17">
        <v>0</v>
      </c>
      <c r="P57" s="43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3">
        <v>0</v>
      </c>
      <c r="M58" s="43">
        <v>0</v>
      </c>
      <c r="N58" s="17">
        <v>0</v>
      </c>
      <c r="O58" s="17">
        <v>0</v>
      </c>
      <c r="P58" s="43">
        <f t="shared" si="10"/>
        <v>0</v>
      </c>
    </row>
    <row r="59" spans="1:16" ht="30" x14ac:dyDescent="0.25">
      <c r="A59" s="2" t="s">
        <v>28</v>
      </c>
      <c r="B59" s="36">
        <f>SUM(B60:B68)</f>
        <v>18050000</v>
      </c>
      <c r="C59" s="36">
        <f>SUM(C60:C68)</f>
        <v>19400000</v>
      </c>
      <c r="D59" s="36">
        <f t="shared" ref="D59:O59" si="11">SUM(D60:D68)</f>
        <v>0</v>
      </c>
      <c r="E59" s="36">
        <f>SUM(E60:E68)</f>
        <v>429240.33999999997</v>
      </c>
      <c r="F59" s="36">
        <f t="shared" si="11"/>
        <v>19999.82</v>
      </c>
      <c r="G59" s="36">
        <f t="shared" si="11"/>
        <v>456589.2</v>
      </c>
      <c r="H59" s="36">
        <f t="shared" si="11"/>
        <v>2963999.99</v>
      </c>
      <c r="I59" s="36">
        <f t="shared" si="11"/>
        <v>556775.29</v>
      </c>
      <c r="J59" s="36">
        <f t="shared" ref="J59" si="12">SUM(J60:J68)</f>
        <v>2053234.57</v>
      </c>
      <c r="K59" s="36">
        <f>SUM(K60:K68)</f>
        <v>375567.26</v>
      </c>
      <c r="L59" s="36">
        <f t="shared" si="11"/>
        <v>2348267.3899999997</v>
      </c>
      <c r="M59" s="36">
        <f t="shared" si="11"/>
        <v>1280172.8199999998</v>
      </c>
      <c r="N59" s="36">
        <f t="shared" si="11"/>
        <v>1058003.5</v>
      </c>
      <c r="O59" s="36">
        <f t="shared" si="11"/>
        <v>0</v>
      </c>
      <c r="P59" s="36">
        <f t="shared" si="10"/>
        <v>11541850.18</v>
      </c>
    </row>
    <row r="60" spans="1:16" x14ac:dyDescent="0.25">
      <c r="A60" s="4" t="s">
        <v>29</v>
      </c>
      <c r="B60" s="18">
        <v>8000000</v>
      </c>
      <c r="C60" s="18">
        <v>8200000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2">
        <v>910358.55</v>
      </c>
      <c r="K60" s="21">
        <v>131571.99</v>
      </c>
      <c r="L60" s="21">
        <v>2316949.5299999998</v>
      </c>
      <c r="M60" s="43">
        <v>533694.44999999995</v>
      </c>
      <c r="N60" s="21">
        <v>27271.96</v>
      </c>
      <c r="O60" s="42"/>
      <c r="P60" s="43">
        <f t="shared" si="10"/>
        <v>4717208.1099999994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50">
        <v>101244</v>
      </c>
      <c r="K61" s="49">
        <v>51649</v>
      </c>
      <c r="L61" s="50">
        <v>0</v>
      </c>
      <c r="M61" s="43"/>
      <c r="N61" s="21"/>
      <c r="O61" s="18"/>
      <c r="P61" s="50">
        <f t="shared" si="10"/>
        <v>172892.82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50">
        <v>0</v>
      </c>
      <c r="F62" s="18">
        <v>0</v>
      </c>
      <c r="G62" s="18">
        <v>0</v>
      </c>
      <c r="H62" s="18">
        <v>0</v>
      </c>
      <c r="I62" s="18">
        <v>0</v>
      </c>
      <c r="J62" s="50">
        <v>0</v>
      </c>
      <c r="K62" s="50">
        <v>0</v>
      </c>
      <c r="L62" s="50">
        <v>0</v>
      </c>
      <c r="M62" s="18"/>
      <c r="N62" s="18"/>
      <c r="O62" s="18"/>
      <c r="P62" s="43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3800000</v>
      </c>
      <c r="D63" s="18">
        <v>0</v>
      </c>
      <c r="E63" s="50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50">
        <v>0</v>
      </c>
      <c r="K63" s="50">
        <v>0</v>
      </c>
      <c r="L63" s="50">
        <v>0</v>
      </c>
      <c r="M63" s="43"/>
      <c r="N63" s="18"/>
      <c r="O63" s="42"/>
      <c r="P63" s="50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2050000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50">
        <v>98648</v>
      </c>
      <c r="K64" s="49">
        <v>42346.66</v>
      </c>
      <c r="L64" s="49">
        <v>27187.86</v>
      </c>
      <c r="M64" s="43"/>
      <c r="N64" s="18">
        <v>1030731.54</v>
      </c>
      <c r="O64" s="18"/>
      <c r="P64" s="50">
        <f t="shared" si="10"/>
        <v>1257796.06</v>
      </c>
    </row>
    <row r="65" spans="1:16" x14ac:dyDescent="0.25">
      <c r="A65" s="4" t="s">
        <v>54</v>
      </c>
      <c r="B65" s="18">
        <v>1500000</v>
      </c>
      <c r="C65" s="18">
        <v>1500000</v>
      </c>
      <c r="D65" s="50">
        <v>0</v>
      </c>
      <c r="E65" s="50">
        <v>0</v>
      </c>
      <c r="F65" s="18">
        <v>0</v>
      </c>
      <c r="G65" s="18">
        <v>0</v>
      </c>
      <c r="H65" s="18">
        <v>0</v>
      </c>
      <c r="I65" s="18">
        <v>0</v>
      </c>
      <c r="J65" s="50">
        <v>0</v>
      </c>
      <c r="K65" s="19">
        <v>0</v>
      </c>
      <c r="L65" s="43">
        <v>4130</v>
      </c>
      <c r="M65" s="43">
        <v>566168.37</v>
      </c>
      <c r="N65" s="18"/>
      <c r="O65" s="18"/>
      <c r="P65" s="43">
        <f t="shared" si="10"/>
        <v>570298.37</v>
      </c>
    </row>
    <row r="66" spans="1:16" x14ac:dyDescent="0.25">
      <c r="A66" s="4" t="s">
        <v>55</v>
      </c>
      <c r="B66" s="19">
        <v>0</v>
      </c>
      <c r="C66" s="19">
        <v>0</v>
      </c>
      <c r="D66" s="50">
        <v>0</v>
      </c>
      <c r="E66" s="5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43"/>
      <c r="N66" s="18"/>
      <c r="O66" s="18"/>
      <c r="P66" s="43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2000000</v>
      </c>
      <c r="D67" s="50">
        <v>0</v>
      </c>
      <c r="E67" s="50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43">
        <v>180310</v>
      </c>
      <c r="N67" s="18"/>
      <c r="O67" s="42"/>
      <c r="P67" s="43">
        <f t="shared" si="10"/>
        <v>180310</v>
      </c>
    </row>
    <row r="68" spans="1:16" ht="30" x14ac:dyDescent="0.25">
      <c r="A68" s="4" t="s">
        <v>56</v>
      </c>
      <c r="B68" s="19">
        <v>500000</v>
      </c>
      <c r="C68" s="19">
        <v>1500000</v>
      </c>
      <c r="D68" s="50">
        <v>0</v>
      </c>
      <c r="E68" s="50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50">
        <v>942984.02</v>
      </c>
      <c r="K68" s="50">
        <v>149999.60999999999</v>
      </c>
      <c r="L68" s="50">
        <v>0</v>
      </c>
      <c r="M68" s="50"/>
      <c r="N68" s="50"/>
      <c r="O68" s="50"/>
      <c r="P68" s="50">
        <f t="shared" si="10"/>
        <v>1351214.83</v>
      </c>
    </row>
    <row r="69" spans="1:16" x14ac:dyDescent="0.25">
      <c r="A69" s="2" t="s">
        <v>57</v>
      </c>
      <c r="B69" s="38">
        <f>SUM(B70:B73)</f>
        <v>15000000</v>
      </c>
      <c r="C69" s="38">
        <f>SUM(C70:C73)</f>
        <v>15000000</v>
      </c>
      <c r="D69" s="38">
        <f t="shared" ref="D69:I69" si="13">SUM(D70:D73)</f>
        <v>0</v>
      </c>
      <c r="E69" s="38">
        <f t="shared" si="13"/>
        <v>0</v>
      </c>
      <c r="F69" s="36">
        <f t="shared" si="13"/>
        <v>160645.20000000001</v>
      </c>
      <c r="G69" s="36">
        <f t="shared" si="13"/>
        <v>-160645.20000000001</v>
      </c>
      <c r="H69" s="38">
        <f t="shared" si="13"/>
        <v>0</v>
      </c>
      <c r="I69" s="38">
        <f t="shared" si="13"/>
        <v>0</v>
      </c>
      <c r="J69" s="38"/>
      <c r="K69" s="38">
        <f t="shared" ref="K69" si="14">SUM(K70:K73)</f>
        <v>0</v>
      </c>
      <c r="L69" s="38">
        <f t="shared" ref="L69" si="15">SUM(L70:L73)</f>
        <v>0</v>
      </c>
      <c r="M69" s="38">
        <f t="shared" ref="M69" si="16">SUM(M70:M73)</f>
        <v>0</v>
      </c>
      <c r="N69" s="38">
        <f t="shared" ref="N69" si="17">SUM(N70:N73)</f>
        <v>0</v>
      </c>
      <c r="O69" s="38">
        <f t="shared" ref="O69" si="18">SUM(O70:O73)</f>
        <v>0</v>
      </c>
      <c r="P69" s="38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50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3">
        <v>0</v>
      </c>
      <c r="M70" s="43">
        <v>0</v>
      </c>
      <c r="N70" s="14">
        <v>0</v>
      </c>
      <c r="O70" s="14">
        <v>0</v>
      </c>
      <c r="P70" s="43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3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3">
        <v>0</v>
      </c>
      <c r="M72" s="43">
        <v>0</v>
      </c>
      <c r="N72" s="14">
        <v>0</v>
      </c>
      <c r="O72" s="14">
        <v>0</v>
      </c>
      <c r="P72" s="43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3">
        <v>0</v>
      </c>
      <c r="M73" s="43">
        <v>0</v>
      </c>
      <c r="N73" s="14">
        <v>0</v>
      </c>
      <c r="O73" s="14">
        <v>0</v>
      </c>
      <c r="P73" s="43">
        <f t="shared" si="20"/>
        <v>0</v>
      </c>
    </row>
    <row r="74" spans="1:16" ht="30" x14ac:dyDescent="0.25">
      <c r="A74" s="2" t="s">
        <v>62</v>
      </c>
      <c r="B74" s="37">
        <f>SUM(B75:B76)</f>
        <v>0</v>
      </c>
      <c r="C74" s="37">
        <f>SUM(C75:C76)</f>
        <v>0</v>
      </c>
      <c r="D74" s="37">
        <f t="shared" ref="D74:O74" si="21">SUM(D75:D76)</f>
        <v>0</v>
      </c>
      <c r="E74" s="37">
        <f t="shared" si="21"/>
        <v>0</v>
      </c>
      <c r="F74" s="37">
        <f t="shared" si="21"/>
        <v>0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ref="J74" si="22">SUM(J75:J76)</f>
        <v>0</v>
      </c>
      <c r="K74" s="37">
        <f t="shared" si="21"/>
        <v>0</v>
      </c>
      <c r="L74" s="37">
        <f t="shared" si="21"/>
        <v>0</v>
      </c>
      <c r="M74" s="37">
        <f t="shared" si="21"/>
        <v>0</v>
      </c>
      <c r="N74" s="37">
        <f t="shared" si="21"/>
        <v>0</v>
      </c>
      <c r="O74" s="37">
        <f t="shared" si="21"/>
        <v>0</v>
      </c>
      <c r="P74" s="46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3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3">
        <f t="shared" si="20"/>
        <v>0</v>
      </c>
    </row>
    <row r="77" spans="1:16" x14ac:dyDescent="0.25">
      <c r="A77" s="2" t="s">
        <v>65</v>
      </c>
      <c r="B77" s="37">
        <f>SUM(B78:B80)</f>
        <v>0</v>
      </c>
      <c r="C77" s="37">
        <f>SUM(C78:C80)</f>
        <v>0</v>
      </c>
      <c r="D77" s="37">
        <f t="shared" ref="D77:O77" si="23">SUM(D78:D80)</f>
        <v>0</v>
      </c>
      <c r="E77" s="37">
        <f t="shared" si="23"/>
        <v>0</v>
      </c>
      <c r="F77" s="37">
        <f t="shared" si="23"/>
        <v>0</v>
      </c>
      <c r="G77" s="37">
        <f t="shared" si="23"/>
        <v>0</v>
      </c>
      <c r="H77" s="37">
        <f t="shared" si="23"/>
        <v>0</v>
      </c>
      <c r="I77" s="37">
        <f t="shared" si="23"/>
        <v>0</v>
      </c>
      <c r="J77" s="37"/>
      <c r="K77" s="37">
        <f t="shared" si="23"/>
        <v>0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46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3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3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3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622091328</v>
      </c>
      <c r="D81" s="22">
        <f t="shared" ref="D81:O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38722483.509999998</v>
      </c>
      <c r="L81" s="22">
        <f t="shared" si="24"/>
        <v>39647771.189999998</v>
      </c>
      <c r="M81" s="22">
        <f>+M77+M74+M69+M59+M51+M43+M33+M23+M17</f>
        <v>55689291.939999998</v>
      </c>
      <c r="N81" s="22">
        <f t="shared" si="24"/>
        <v>61881263.119999997</v>
      </c>
      <c r="O81" s="22">
        <f t="shared" si="24"/>
        <v>0</v>
      </c>
      <c r="P81" s="40">
        <f>+P77+P74+P69+P59+P51+P43+P33+P23+P17</f>
        <v>446931654.18999994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3">
        <v>0</v>
      </c>
      <c r="M82" s="43">
        <v>0</v>
      </c>
      <c r="N82" s="16"/>
      <c r="O82" s="16"/>
      <c r="P82" s="43">
        <f t="shared" ref="P82:P91" si="25">SUM(D82:O82)</f>
        <v>0</v>
      </c>
    </row>
    <row r="83" spans="1:16" x14ac:dyDescent="0.25">
      <c r="A83" s="1" t="s">
        <v>69</v>
      </c>
      <c r="B83" s="39">
        <f>+B84+B87+B90</f>
        <v>0</v>
      </c>
      <c r="C83" s="39">
        <f>+C84+C87+C90</f>
        <v>0</v>
      </c>
      <c r="D83" s="39">
        <f t="shared" ref="D83:P83" si="26">+D84+D87+D90</f>
        <v>0</v>
      </c>
      <c r="E83" s="39">
        <f t="shared" si="26"/>
        <v>0</v>
      </c>
      <c r="F83" s="39">
        <f t="shared" si="26"/>
        <v>0</v>
      </c>
      <c r="G83" s="39">
        <f t="shared" si="26"/>
        <v>0</v>
      </c>
      <c r="H83" s="39">
        <f t="shared" si="26"/>
        <v>0</v>
      </c>
      <c r="I83" s="39">
        <f t="shared" si="26"/>
        <v>0</v>
      </c>
      <c r="J83" s="39">
        <f t="shared" si="26"/>
        <v>0</v>
      </c>
      <c r="K83" s="39">
        <f t="shared" si="26"/>
        <v>0</v>
      </c>
      <c r="L83" s="39">
        <f t="shared" si="26"/>
        <v>0</v>
      </c>
      <c r="M83" s="39">
        <f t="shared" si="26"/>
        <v>0</v>
      </c>
      <c r="N83" s="39">
        <f t="shared" si="26"/>
        <v>0</v>
      </c>
      <c r="O83" s="39">
        <f t="shared" si="26"/>
        <v>0</v>
      </c>
      <c r="P83" s="39">
        <f t="shared" si="26"/>
        <v>0</v>
      </c>
    </row>
    <row r="84" spans="1:16" x14ac:dyDescent="0.25">
      <c r="A84" s="2" t="s">
        <v>70</v>
      </c>
      <c r="B84" s="37">
        <f>SUM(B85:B86)</f>
        <v>0</v>
      </c>
      <c r="C84" s="37">
        <f>SUM(C85:C86)</f>
        <v>0</v>
      </c>
      <c r="D84" s="37">
        <f t="shared" ref="D84:N84" si="27">SUM(D85:D86)</f>
        <v>0</v>
      </c>
      <c r="E84" s="37">
        <f t="shared" si="27"/>
        <v>0</v>
      </c>
      <c r="F84" s="37">
        <f t="shared" si="27"/>
        <v>0</v>
      </c>
      <c r="G84" s="37">
        <f t="shared" si="27"/>
        <v>0</v>
      </c>
      <c r="H84" s="37">
        <f t="shared" si="27"/>
        <v>0</v>
      </c>
      <c r="I84" s="37">
        <f t="shared" si="27"/>
        <v>0</v>
      </c>
      <c r="J84" s="37">
        <f t="shared" si="27"/>
        <v>0</v>
      </c>
      <c r="K84" s="37">
        <f t="shared" si="27"/>
        <v>0</v>
      </c>
      <c r="L84" s="37">
        <f t="shared" si="27"/>
        <v>0</v>
      </c>
      <c r="M84" s="37">
        <f t="shared" si="27"/>
        <v>0</v>
      </c>
      <c r="N84" s="37">
        <f t="shared" si="27"/>
        <v>0</v>
      </c>
      <c r="O84" s="16"/>
      <c r="P84" s="46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3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3">
        <f t="shared" si="25"/>
        <v>0</v>
      </c>
    </row>
    <row r="87" spans="1:16" x14ac:dyDescent="0.25">
      <c r="A87" s="2" t="s">
        <v>73</v>
      </c>
      <c r="B87" s="37">
        <f>SUM(B88:B89)</f>
        <v>0</v>
      </c>
      <c r="C87" s="37">
        <f t="shared" ref="C87:O87" si="28">SUM(C88:C89)</f>
        <v>0</v>
      </c>
      <c r="D87" s="37">
        <f t="shared" si="28"/>
        <v>0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37">
        <f t="shared" si="28"/>
        <v>0</v>
      </c>
      <c r="I87" s="37">
        <f t="shared" si="28"/>
        <v>0</v>
      </c>
      <c r="J87" s="37"/>
      <c r="K87" s="37">
        <f t="shared" si="28"/>
        <v>0</v>
      </c>
      <c r="L87" s="37">
        <f t="shared" si="28"/>
        <v>0</v>
      </c>
      <c r="M87" s="37">
        <f t="shared" si="28"/>
        <v>0</v>
      </c>
      <c r="N87" s="37">
        <f t="shared" si="28"/>
        <v>0</v>
      </c>
      <c r="O87" s="37">
        <f t="shared" si="28"/>
        <v>0</v>
      </c>
      <c r="P87" s="46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3">
        <v>0</v>
      </c>
      <c r="M88" s="43">
        <v>0</v>
      </c>
      <c r="N88" s="14">
        <v>0</v>
      </c>
      <c r="O88" s="14">
        <v>0</v>
      </c>
      <c r="P88" s="43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3">
        <f t="shared" si="25"/>
        <v>0</v>
      </c>
    </row>
    <row r="90" spans="1:16" x14ac:dyDescent="0.25">
      <c r="A90" s="2" t="s">
        <v>76</v>
      </c>
      <c r="B90" s="37">
        <f>SUM(B91)</f>
        <v>0</v>
      </c>
      <c r="C90" s="37">
        <f>SUM(C91)</f>
        <v>0</v>
      </c>
      <c r="D90" s="37">
        <f t="shared" ref="D90:O90" si="29">SUM(D91)</f>
        <v>0</v>
      </c>
      <c r="E90" s="37">
        <f t="shared" si="29"/>
        <v>0</v>
      </c>
      <c r="F90" s="37">
        <f t="shared" si="29"/>
        <v>0</v>
      </c>
      <c r="G90" s="37">
        <f t="shared" si="29"/>
        <v>0</v>
      </c>
      <c r="H90" s="37">
        <f t="shared" si="29"/>
        <v>0</v>
      </c>
      <c r="I90" s="37">
        <f t="shared" si="29"/>
        <v>0</v>
      </c>
      <c r="J90" s="37"/>
      <c r="K90" s="37">
        <f t="shared" si="29"/>
        <v>0</v>
      </c>
      <c r="L90" s="37">
        <f t="shared" si="29"/>
        <v>0</v>
      </c>
      <c r="M90" s="37">
        <f t="shared" si="29"/>
        <v>0</v>
      </c>
      <c r="N90" s="37">
        <f t="shared" si="29"/>
        <v>0</v>
      </c>
      <c r="O90" s="37">
        <f t="shared" si="29"/>
        <v>0</v>
      </c>
      <c r="P90" s="46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3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0">
        <f t="shared" ref="N92:P92" si="30">+N83</f>
        <v>0</v>
      </c>
      <c r="O92" s="40">
        <f t="shared" si="30"/>
        <v>0</v>
      </c>
      <c r="P92" s="44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3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622091328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38722483.509999998</v>
      </c>
      <c r="L94" s="23">
        <f t="shared" si="31"/>
        <v>39647771.189999998</v>
      </c>
      <c r="M94" s="23">
        <f>+M81+M92</f>
        <v>55689291.939999998</v>
      </c>
      <c r="N94" s="23">
        <f t="shared" si="31"/>
        <v>61881263.119999997</v>
      </c>
      <c r="O94" s="23">
        <f t="shared" si="31"/>
        <v>0</v>
      </c>
      <c r="P94" s="23">
        <f>+P81+P92</f>
        <v>446931654.18999994</v>
      </c>
    </row>
    <row r="96" spans="1:16" ht="18.75" x14ac:dyDescent="0.3">
      <c r="A96" s="27" t="s">
        <v>89</v>
      </c>
      <c r="P96" t="s">
        <v>113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6" spans="1:10" ht="18.75" x14ac:dyDescent="0.3">
      <c r="A116" s="53"/>
      <c r="B116" s="53"/>
      <c r="C116" s="53"/>
      <c r="D116" s="53"/>
      <c r="E116" s="53"/>
      <c r="F116" s="53"/>
      <c r="G116" s="53"/>
    </row>
    <row r="117" spans="1:10" ht="18.75" x14ac:dyDescent="0.3">
      <c r="A117" s="53" t="s">
        <v>105</v>
      </c>
      <c r="B117" s="53"/>
      <c r="C117" s="53"/>
      <c r="D117" s="54"/>
      <c r="E117" s="54" t="s">
        <v>106</v>
      </c>
      <c r="F117" s="54"/>
      <c r="G117" s="55"/>
      <c r="H117" s="35"/>
      <c r="I117" s="33"/>
      <c r="J117" s="35"/>
    </row>
    <row r="118" spans="1:10" ht="18.75" x14ac:dyDescent="0.3">
      <c r="A118" s="27" t="s">
        <v>107</v>
      </c>
      <c r="B118" s="27"/>
      <c r="C118" s="27"/>
      <c r="D118" s="55"/>
      <c r="E118" s="55" t="s">
        <v>108</v>
      </c>
      <c r="F118" s="55"/>
      <c r="G118" s="55"/>
      <c r="H118" s="35"/>
      <c r="I118" s="33"/>
      <c r="J118" s="35"/>
    </row>
    <row r="119" spans="1:10" ht="18.75" x14ac:dyDescent="0.3">
      <c r="A119" s="56" t="s">
        <v>109</v>
      </c>
      <c r="B119" s="57"/>
      <c r="C119" s="27"/>
      <c r="D119" s="55"/>
      <c r="E119" s="54" t="s">
        <v>110</v>
      </c>
      <c r="F119" s="55"/>
      <c r="G119" s="55"/>
      <c r="H119" s="35"/>
      <c r="I119" s="33"/>
      <c r="J119" s="35"/>
    </row>
    <row r="120" spans="1:10" x14ac:dyDescent="0.25">
      <c r="J120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0.45" right="0.23622047244094499" top="0.36" bottom="0.34" header="0.31496062992126" footer="0.31496062992126"/>
  <pageSetup scale="50" orientation="landscape" r:id="rId1"/>
  <rowBreaks count="2" manualBreakCount="2">
    <brk id="53" max="15" man="1"/>
    <brk id="8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2022-10-11T16:45:14Z</cp:lastPrinted>
  <dcterms:created xsi:type="dcterms:W3CDTF">2018-04-17T18:57:16Z</dcterms:created>
  <dcterms:modified xsi:type="dcterms:W3CDTF">2022-12-02T15:17:37Z</dcterms:modified>
</cp:coreProperties>
</file>