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'ejecucion'!$A$1:$H$266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<sst xmlns="http://schemas.openxmlformats.org/spreadsheetml/2006/main" count="369" uniqueCount="261">
  <si>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</si>
  <si>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</si>
  <si>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</si>
  <si>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</si>
  <si>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</si>
  <si>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</si>
  <si>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</si>
  <si>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</si>
  <si>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</si>
  <si>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</si>
  <si>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</si>
  <si>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</si>
  <si>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</si>
  <si>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</si>
  <si>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</si>
  <si>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</si>
  <si>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</si>
  <si>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</si>
  <si>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</si>
  <si>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</si>
  <si>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</si>
  <si>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</si>
  <si>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</si>
  <si>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</si>
  <si>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</si>
  <si>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</si>
  <si>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</si>
  <si>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</si>
  <si>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</si>
  <si>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</si>
  <si>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</si>
  <si>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</si>
  <si>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</si>
  <si>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</si>
  <si>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</si>
  <si>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</si>
  <si>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</si>
  <si>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</si>
  <si>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</si>
  <si>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</si>
  <si>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</si>
  <si>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</si>
  <si>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</si>
  <si>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</si>
  <si>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</si>
  <si>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</si>
  <si>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</si>
  <si>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</si>
  <si>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</si>
  <si>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</si>
  <si>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</si>
  <si>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</si>
  <si>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</si>
  <si>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</si>
  <si>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</si>
  <si>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</si>
  <si>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</si>
  <si>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</si>
  <si>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</si>
  <si>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</si>
  <si>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Transferencias Corrientes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</si>
  <si>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</si>
  <si>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</si>
  <si>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</si>
  <si>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</si>
  <si>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</si>
  <si>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</si>
  <si>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</si>
  <si>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Prima de transporte </t>
  </si>
  <si>
    <t xml:space="preserve">Bonificaciones </t>
  </si>
  <si>
    <t xml:space="preserve">Telefax y correos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</si>
  <si>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</si>
  <si>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</si>
  <si>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</si>
  <si>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</si>
  <si>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</si>
  <si>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</si>
  <si>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</si>
  <si>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</si>
  <si>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Prenda de vestir </t>
  </si>
  <si>
    <t>Calzados</t>
  </si>
  <si>
    <t>Productos de vidrio , loza y porcelana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</si>
  <si>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</si>
  <si>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</si>
  <si>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</si>
  <si>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</si>
  <si>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</si>
  <si>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</si>
  <si>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</si>
  <si>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</si>
  <si>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</si>
  <si>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</si>
  <si>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</si>
  <si>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</si>
  <si>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</si>
  <si>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</si>
  <si>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</si>
  <si>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</si>
  <si>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</si>
  <si>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</si>
  <si>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</si>
  <si>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</si>
  <si>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</si>
  <si>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</si>
  <si>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</si>
  <si>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 xml:space="preserve">TRANSFERENCIAS  DE CAPITAL </t>
  </si>
  <si>
    <t xml:space="preserve">TRANSFERENCIA  DE CAPITAL AL SECTOR PRIVADO </t>
  </si>
  <si>
    <t>Subtotal Transferencia Capital</t>
  </si>
  <si>
    <t xml:space="preserve">            REPUBLICA DOMINICANA</t>
  </si>
  <si>
    <t xml:space="preserve">Textos de enseñanzas </t>
  </si>
  <si>
    <t xml:space="preserve">                  Santo Domingo, Distrito Nacional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</si>
  <si>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</si>
  <si>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</si>
  <si>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</si>
  <si>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</si>
  <si>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</si>
  <si>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</si>
  <si>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</si>
  <si>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</si>
  <si>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</si>
  <si>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</si>
  <si>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</si>
  <si>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</si>
  <si>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Pago de vacaciones no disfrutadas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</si>
  <si>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</si>
  <si>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</si>
  <si>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</si>
  <si>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</si>
  <si>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</si>
  <si>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</si>
  <si>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</si>
  <si>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>Alquileres de maquinarias y equipos</t>
  </si>
  <si>
    <t xml:space="preserve">Alquileres de  equipos de oficina y muebles </t>
  </si>
  <si>
    <t>Seguro de bienes inmuebles e infraestructura</t>
  </si>
  <si>
    <t>SERVICIOS DE CONSERVACION REP, MENORES E INST. TEMP.</t>
  </si>
  <si>
    <t xml:space="preserve">Obras menores en edificaciones </t>
  </si>
  <si>
    <t xml:space="preserve">Reparaciones de maquinarias y equipos </t>
  </si>
  <si>
    <t>Instalaciones temporales</t>
  </si>
  <si>
    <t>Limpieza e higiene</t>
  </si>
  <si>
    <t xml:space="preserve">Eventos generales </t>
  </si>
  <si>
    <t xml:space="preserve">Festividades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</si>
  <si>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</si>
  <si>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</si>
  <si>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</si>
  <si>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</si>
  <si>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</si>
  <si>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</si>
  <si>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</si>
  <si>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</si>
  <si>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</si>
  <si>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</si>
  <si>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</si>
  <si>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</si>
  <si>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</si>
  <si>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</si>
  <si>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ferrosos 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</si>
  <si>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</si>
  <si>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</si>
  <si>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</si>
  <si>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</si>
  <si>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</si>
  <si>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</si>
  <si>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>Ayuda y donaciones programadas a hogares y  personas</t>
  </si>
  <si>
    <t xml:space="preserve">Becas nacionales </t>
  </si>
  <si>
    <t xml:space="preserve">Becas extranjeras 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</si>
  <si>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</si>
  <si>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</si>
  <si>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</si>
  <si>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</si>
  <si>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</si>
  <si>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</si>
  <si>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</si>
  <si>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</si>
  <si>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</si>
  <si>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Equipo computacional</t>
  </si>
  <si>
    <t>Otros mobiliarios y equipos no identificado precedentemente</t>
  </si>
  <si>
    <t xml:space="preserve">VEHICULOS Y EQUIPOS DE TRANSPORTE TRACCION Y ELEVACION </t>
  </si>
  <si>
    <t xml:space="preserve">MAQUINARIA, OTROS EQUIPOS Y HERRAMIENTAS </t>
  </si>
  <si>
    <t xml:space="preserve">BIENES INTANGIBLES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</si>
  <si>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</si>
  <si>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</si>
  <si>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</si>
  <si>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</si>
  <si>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Obras</t>
  </si>
  <si>
    <t>OBRAS EN EDIFICACIONES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</si>
  <si>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</si>
  <si>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</si>
  <si>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</si>
  <si>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</si>
  <si>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</si>
  <si>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 xml:space="preserve">Abonos y fertilizantes </t>
  </si>
  <si>
    <t>Mobiliario y Equipo Educacional y Recreativo</t>
  </si>
  <si>
    <t>EJECUCIÓN PRESUPUESTARIA,  2016</t>
  </si>
  <si>
    <t>Servicios  de Contabilidad y Auditoria</t>
  </si>
  <si>
    <t>Bonos para útiles diversos</t>
  </si>
  <si>
    <t>Obras para edificaciones no residencial</t>
  </si>
  <si>
    <t>Período del 01/10/2016 al 31/10/2016</t>
  </si>
  <si>
    <t>Útiles de escritorio, oficina  informática y  de enseñanza</t>
  </si>
  <si>
    <t xml:space="preserve">útiles de cocina y comedor </t>
  </si>
  <si>
    <t xml:space="preserve">Productos y útiles varios </t>
  </si>
  <si>
    <t xml:space="preserve">Premios literarios deportivos y artísticos </t>
  </si>
  <si>
    <t>Transferencia corrientes a Asoc. sin fines de lucro y parts políticos</t>
  </si>
  <si>
    <t>Transferencias corrientes a inst. Descentralizadas y Auto, no emp y no fin.</t>
  </si>
  <si>
    <t>Muebles de oficina y estantería</t>
  </si>
  <si>
    <t>Electrodomésticos</t>
  </si>
  <si>
    <t>Cámara Fotográficas y de Video</t>
  </si>
  <si>
    <t>Automóviles y Camiones</t>
  </si>
  <si>
    <t xml:space="preserve">Equipo de telecomunicación y señalamiento </t>
  </si>
  <si>
    <t xml:space="preserve">Programa de informática y base de datos </t>
  </si>
  <si>
    <t xml:space="preserve">Programa de informática </t>
  </si>
  <si>
    <t xml:space="preserve">Licencias informáticas e intelectuales </t>
  </si>
  <si>
    <t xml:space="preserve">Transferencias de Capital </t>
  </si>
  <si>
    <t xml:space="preserve">Pasivo Financiero </t>
  </si>
  <si>
    <t>Remuneraciones al personal con carácter transitorio</t>
  </si>
  <si>
    <t>Prestaciones Económicas</t>
  </si>
  <si>
    <t>Primas por antigüedad</t>
  </si>
  <si>
    <t xml:space="preserve">Compensación </t>
  </si>
  <si>
    <t xml:space="preserve">Compensación por horas extraordinarias </t>
  </si>
  <si>
    <t>Compensaciones  especiales</t>
  </si>
  <si>
    <t>Gratificaciones por pasantía</t>
  </si>
  <si>
    <t xml:space="preserve">Servicios telefónicos de larga distancia </t>
  </si>
  <si>
    <t>Teléfono local</t>
  </si>
  <si>
    <t xml:space="preserve">Servicio de internet y televisión por cable </t>
  </si>
  <si>
    <t>Energía Eléctrica</t>
  </si>
  <si>
    <t xml:space="preserve">Alquileres y rentas de e edificios y locales </t>
  </si>
  <si>
    <t xml:space="preserve">Alquileres de equipo para computación </t>
  </si>
  <si>
    <t xml:space="preserve">Alquileres de equipos de transporte tracción y elevación </t>
  </si>
  <si>
    <t xml:space="preserve">Servicios especiales de mantenimiento y reparación </t>
  </si>
  <si>
    <t>Mantenimiento y reparación de  muebles y equipos de oficina</t>
  </si>
  <si>
    <t xml:space="preserve">Mantenimiento y reparación de equipo para computación </t>
  </si>
  <si>
    <t>Mantenimiento y reparación de equipos de oficinas y muebles</t>
  </si>
  <si>
    <t xml:space="preserve">Mantenimiento y reparación de equipos de transp , tracción y elevación </t>
  </si>
  <si>
    <t>Fumigación , lavandería , limpieza e higiene</t>
  </si>
  <si>
    <t xml:space="preserve">Fumigación </t>
  </si>
  <si>
    <t xml:space="preserve">Lavandería </t>
  </si>
  <si>
    <t xml:space="preserve">Organización de eventos y festividades </t>
  </si>
  <si>
    <t xml:space="preserve">Servicios Técnicos y Profesionales </t>
  </si>
  <si>
    <t xml:space="preserve">Estudios , investigaciones y análisis de factibilidad </t>
  </si>
  <si>
    <t>Servicios Jurídicos</t>
  </si>
  <si>
    <t xml:space="preserve">Servicios de Capacitación </t>
  </si>
  <si>
    <t xml:space="preserve">Servicios de informática  y sistemas computarizados </t>
  </si>
  <si>
    <t xml:space="preserve">Otros servicios técnicos profesionales </t>
  </si>
  <si>
    <t xml:space="preserve">Libros , revistas y periódicos </t>
  </si>
  <si>
    <t>Artículos de cuero</t>
  </si>
  <si>
    <t>Llantas y neumáticos</t>
  </si>
  <si>
    <t>Artículos de caucho</t>
  </si>
  <si>
    <t>Artículos de plásticos</t>
  </si>
  <si>
    <t xml:space="preserve">Productos Metálicos y sus derivados </t>
  </si>
  <si>
    <t>Estructura metálicas acabadas</t>
  </si>
  <si>
    <t xml:space="preserve">Productos Químicos y conexos  </t>
  </si>
  <si>
    <t xml:space="preserve">Productos Químicos de uso personal </t>
  </si>
  <si>
    <t>pinturas, lacas barnices, diluyentes y absorbentes para pinturas</t>
  </si>
  <si>
    <t>Útiles menores medico- quirúrgico</t>
  </si>
  <si>
    <t>Informaticas</t>
  </si>
  <si>
    <t>NOVIEMBRE, 2016</t>
  </si>
  <si>
    <t>Del 1ro. DE NOVIEMBRE  Al 30, 2016</t>
  </si>
  <si>
    <t>BALANCE DISPONIBLE PARA COMPROMISOS PENDIENTES AL 31/10/2016</t>
  </si>
  <si>
    <t>TOTAL INGRESOS POR PARTIDAS PRESUPUESTARIAS NOVIEMBRE, 2016</t>
  </si>
  <si>
    <t xml:space="preserve"> - Balance disponible al 31/10/2016</t>
  </si>
  <si>
    <t>BALANCE  DISPONIBLE AL 30/11/2016</t>
  </si>
  <si>
    <t>Transferencia corrientes a empresas del sector privado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</si>
</sst>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#,##0.00;[Red]\-&quot;$&quot;#,##0.00"/>
    <numFmt numFmtId="179" formatCode="_-* #,##0.00_-;\-* #,##0.00_-;_-* &quot;-&quot;??_-;_-@_-"/>
    <numFmt numFmtId="180" formatCode="[$-1C0A]hh:mm:ss\ AM/PM"/>
    <numFmt numFmtId="181" formatCode="&quot;RD$&quot;#,##0.00"/>
    <numFmt numFmtId="182" formatCode="&quot;RD$&quot;#,##0.0"/>
    <numFmt numFmtId="183" formatCode="&quot;RD$&quot;#,##0.000"/>
    <numFmt numFmtId="184" formatCode="&quot;RD$&quot;#,##0.0000"/>
    <numFmt numFmtId="185" formatCode="#,##0.0000"/>
    <numFmt numFmtId="186" formatCode="0.0%"/>
    <numFmt numFmtId="187" formatCode="0.0"/>
    <numFmt numFmtId="188" formatCode="#,##0.0"/>
    <numFmt numFmtId="189" formatCode="[$-1C0A]dddd\,\ dd&quot; de &quot;mmmm&quot; de &quot;yyyy"/>
    <numFmt numFmtId="190" formatCode="0.0E+00"/>
  </numFmts>
  <fonts count="6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.1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17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9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9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9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71" fontId="1" fillId="0" borderId="0" xfId="49" applyFont="1" applyFill="1" applyBorder="1" applyAlignment="1">
      <alignment horizontal="right"/>
    </xf>
    <xf numFmtId="171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9" fontId="1" fillId="0" borderId="0" xfId="37" applyFont="1" applyAlignment="1">
      <alignment/>
    </xf>
    <xf numFmtId="181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9" fontId="0" fillId="0" borderId="0" xfId="37" applyFont="1" applyFill="1" applyAlignment="1">
      <alignment/>
    </xf>
    <xf numFmtId="179" fontId="5" fillId="0" borderId="0" xfId="37" applyFont="1" applyBorder="1" applyAlignment="1">
      <alignment horizontal="center"/>
    </xf>
    <xf numFmtId="179" fontId="11" fillId="0" borderId="0" xfId="37" applyFont="1" applyAlignment="1">
      <alignment/>
    </xf>
    <xf numFmtId="171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171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1" fontId="0" fillId="33" borderId="0" xfId="49" applyFont="1" applyFill="1" applyBorder="1" applyAlignment="1">
      <alignment horizontal="right"/>
    </xf>
    <xf numFmtId="179" fontId="5" fillId="33" borderId="0" xfId="37" applyFont="1" applyFill="1" applyBorder="1" applyAlignment="1">
      <alignment/>
    </xf>
    <xf numFmtId="179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9" fontId="14" fillId="0" borderId="0" xfId="37" applyFont="1" applyBorder="1" applyAlignment="1">
      <alignment/>
    </xf>
    <xf numFmtId="179" fontId="1" fillId="0" borderId="0" xfId="37" applyFont="1" applyFill="1" applyAlignment="1">
      <alignment/>
    </xf>
    <xf numFmtId="179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171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171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9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9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9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9" fontId="1" fillId="0" borderId="15" xfId="37" applyFont="1" applyBorder="1" applyAlignment="1">
      <alignment/>
    </xf>
    <xf numFmtId="186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9" fontId="0" fillId="0" borderId="17" xfId="37" applyFont="1" applyBorder="1" applyAlignment="1">
      <alignment/>
    </xf>
    <xf numFmtId="179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9" fontId="0" fillId="35" borderId="0" xfId="37" applyFont="1" applyFill="1" applyBorder="1" applyAlignment="1">
      <alignment/>
    </xf>
    <xf numFmtId="171" fontId="61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37" applyFont="1" applyAlignment="1">
      <alignment horizontal="center"/>
    </xf>
    <xf numFmtId="179" fontId="0" fillId="0" borderId="0" xfId="37" applyFont="1" applyBorder="1" applyAlignment="1">
      <alignment horizontal="center"/>
    </xf>
    <xf numFmtId="179" fontId="0" fillId="0" borderId="0" xfId="37" applyFont="1" applyAlignment="1">
      <alignment horizontal="left"/>
    </xf>
    <xf numFmtId="171" fontId="62" fillId="0" borderId="0" xfId="49" applyFont="1" applyFill="1" applyBorder="1" applyAlignment="1">
      <alignment horizontal="right"/>
    </xf>
    <xf numFmtId="179" fontId="0" fillId="37" borderId="0" xfId="37" applyFont="1" applyFill="1" applyBorder="1" applyAlignment="1">
      <alignment/>
    </xf>
    <xf numFmtId="179" fontId="1" fillId="0" borderId="15" xfId="37" applyFont="1" applyBorder="1" applyAlignment="1">
      <alignment horizontal="center"/>
    </xf>
    <xf numFmtId="179" fontId="1" fillId="0" borderId="0" xfId="37" applyFont="1" applyBorder="1" applyAlignment="1">
      <alignment horizontal="center"/>
    </xf>
    <xf numFmtId="179" fontId="1" fillId="0" borderId="16" xfId="37" applyFont="1" applyBorder="1" applyAlignment="1">
      <alignment horizontal="center"/>
    </xf>
    <xf numFmtId="179" fontId="1" fillId="0" borderId="19" xfId="37" applyFont="1" applyBorder="1" applyAlignment="1">
      <alignment horizontal="center"/>
    </xf>
    <xf numFmtId="179" fontId="1" fillId="0" borderId="20" xfId="37" applyFont="1" applyBorder="1" applyAlignment="1">
      <alignment horizontal="center"/>
    </xf>
    <xf numFmtId="179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NOVIEMBRE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2016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3275"/>
          <c:y val="-0.004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30125"/>
          <c:w val="0.6575"/>
          <c:h val="0.62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ejecucion!$I$284:$I$292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Transferencias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Financiero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ejecucion!$J$284:$J$292</c:f>
              <c:numCache>
                <c:ptCount val="9"/>
                <c:pt idx="0">
                  <c:v>40353401.49</c:v>
                </c:pt>
                <c:pt idx="1">
                  <c:v>6174332.050000001</c:v>
                </c:pt>
                <c:pt idx="2">
                  <c:v>2796671.83</c:v>
                </c:pt>
                <c:pt idx="3">
                  <c:v>495000</c:v>
                </c:pt>
                <c:pt idx="4">
                  <c:v>0</c:v>
                </c:pt>
                <c:pt idx="5">
                  <c:v>652845.61</c:v>
                </c:pt>
                <c:pt idx="6">
                  <c:v>1099289.4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95"/>
          <c:w val="0.26725"/>
          <c:h val="0.5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5010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300"/>
  <sheetViews>
    <sheetView showZeros="0" tabSelected="1" workbookViewId="0" topLeftCell="E271">
      <selection activeCell="H19" sqref="H19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108</v>
      </c>
    </row>
    <row r="8" spans="6:8" ht="36.75" customHeight="1">
      <c r="F8" s="86" t="s">
        <v>102</v>
      </c>
      <c r="H8" s="3" t="s">
        <v>64</v>
      </c>
    </row>
    <row r="9" spans="5:9" ht="17.25" customHeight="1">
      <c r="E9" s="6"/>
      <c r="F9" s="87" t="s">
        <v>104</v>
      </c>
      <c r="H9" s="89"/>
      <c r="I9" s="89"/>
    </row>
    <row r="10" spans="3:10" ht="15.75" customHeight="1">
      <c r="C10" s="84"/>
      <c r="D10" s="84"/>
      <c r="E10" s="84"/>
      <c r="F10" s="88" t="s">
        <v>110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23" t="s">
        <v>192</v>
      </c>
      <c r="D12" s="123"/>
      <c r="E12" s="123"/>
      <c r="F12" s="123"/>
      <c r="G12" s="123"/>
      <c r="H12" s="123"/>
    </row>
    <row r="13" spans="3:8" ht="15.75">
      <c r="C13" s="123" t="s">
        <v>196</v>
      </c>
      <c r="D13" s="123"/>
      <c r="E13" s="123"/>
      <c r="F13" s="123"/>
      <c r="G13" s="123"/>
      <c r="H13" s="123"/>
    </row>
    <row r="14" spans="3:8" ht="15.75">
      <c r="C14" s="123" t="s">
        <v>103</v>
      </c>
      <c r="D14" s="123"/>
      <c r="E14" s="123"/>
      <c r="F14" s="123"/>
      <c r="G14" s="123"/>
      <c r="H14" s="123"/>
    </row>
    <row r="15" spans="3:8" ht="15.75">
      <c r="C15" s="70"/>
      <c r="D15" s="70"/>
      <c r="E15" s="70"/>
      <c r="F15" s="70" t="s">
        <v>93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256</v>
      </c>
      <c r="D18" s="81"/>
      <c r="E18" s="73"/>
      <c r="F18" s="82"/>
      <c r="G18" s="83"/>
      <c r="H18" s="109">
        <v>32079796.84</v>
      </c>
    </row>
    <row r="19" spans="3:8" ht="16.5" customHeight="1" thickBot="1">
      <c r="C19" s="65" t="s">
        <v>257</v>
      </c>
      <c r="D19" s="65"/>
      <c r="E19" s="17"/>
      <c r="F19" s="8"/>
      <c r="G19" s="18"/>
      <c r="H19" s="64">
        <f>27873551.5+2308150</f>
        <v>30181701.5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62261498.34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24" t="s">
        <v>119</v>
      </c>
      <c r="D22" s="124"/>
      <c r="E22" s="124"/>
      <c r="F22" s="124"/>
      <c r="G22" s="124"/>
      <c r="H22" s="27"/>
      <c r="I22" s="43"/>
    </row>
    <row r="23" spans="1:9" ht="20.25" customHeight="1">
      <c r="A23" s="48" t="s">
        <v>113</v>
      </c>
      <c r="B23" s="48" t="s">
        <v>20</v>
      </c>
      <c r="C23" s="48" t="s">
        <v>19</v>
      </c>
      <c r="D23" s="48" t="s">
        <v>112</v>
      </c>
      <c r="E23" s="48" t="s">
        <v>111</v>
      </c>
      <c r="F23" s="49" t="s">
        <v>45</v>
      </c>
      <c r="G23" s="50">
        <v>2016</v>
      </c>
      <c r="H23" s="16"/>
      <c r="I23" s="43"/>
    </row>
    <row r="24" spans="1:9" ht="18.75" customHeight="1">
      <c r="A24" s="102" t="s">
        <v>114</v>
      </c>
      <c r="B24" s="102" t="s">
        <v>115</v>
      </c>
      <c r="C24" s="51"/>
      <c r="D24" s="52"/>
      <c r="E24" s="52"/>
      <c r="F24" s="53" t="s">
        <v>18</v>
      </c>
      <c r="G24" s="54">
        <f>+G25+G37+G49+G52+G56</f>
        <v>40353401.49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116</v>
      </c>
      <c r="G25" s="22">
        <f>G26+G28+G32+G33+G34</f>
        <v>26152464.05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117</v>
      </c>
      <c r="G26" s="22">
        <f>G27</f>
        <v>12179666.21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118</v>
      </c>
      <c r="G27" s="23">
        <v>12179666.21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213</v>
      </c>
      <c r="G28" s="22">
        <f>+G29+G30+G31</f>
        <v>576500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120</v>
      </c>
      <c r="G29" s="23">
        <v>299000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121</v>
      </c>
      <c r="G30" s="23">
        <v>277500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66</v>
      </c>
      <c r="G31" s="23"/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145</v>
      </c>
      <c r="G32" s="22"/>
      <c r="H32" s="16"/>
      <c r="I32" s="43" t="s">
        <v>64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122</v>
      </c>
      <c r="G33" s="23">
        <v>12622736.93</v>
      </c>
      <c r="H33" s="16" t="s">
        <v>64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214</v>
      </c>
      <c r="G34" s="22">
        <f>G35+G36</f>
        <v>773560.9099999999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214</v>
      </c>
      <c r="G35" s="23">
        <v>506752</v>
      </c>
      <c r="H35" s="16"/>
      <c r="I35" s="43" t="s">
        <v>64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123</v>
      </c>
      <c r="G36" s="23">
        <v>266808.91</v>
      </c>
      <c r="H36" s="16" t="s">
        <v>64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555940</v>
      </c>
      <c r="H37" s="16" t="s">
        <v>64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215</v>
      </c>
      <c r="G38" s="23"/>
      <c r="H38" s="16" t="s">
        <v>64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216</v>
      </c>
      <c r="G39" s="22">
        <f>SUM(G40:G47)</f>
        <v>555940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67</v>
      </c>
      <c r="G40" s="23"/>
      <c r="H40" s="16" t="s">
        <v>64</v>
      </c>
      <c r="I40" s="43" t="s">
        <v>64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217</v>
      </c>
      <c r="G41" s="23"/>
      <c r="H41" s="16" t="s">
        <v>64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124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68</v>
      </c>
      <c r="G43" s="22">
        <v>0</v>
      </c>
      <c r="H43" s="16" t="s">
        <v>64</v>
      </c>
      <c r="I43" s="43" t="s">
        <v>64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555940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189</v>
      </c>
      <c r="G45" s="23"/>
      <c r="H45" s="16"/>
      <c r="I45" s="43"/>
    </row>
    <row r="46" spans="1:9" ht="12.75">
      <c r="A46" s="4"/>
      <c r="B46" s="4">
        <v>1</v>
      </c>
      <c r="C46" s="4">
        <v>2</v>
      </c>
      <c r="D46" s="11">
        <v>2</v>
      </c>
      <c r="E46" s="11">
        <v>8</v>
      </c>
      <c r="F46" s="5" t="s">
        <v>218</v>
      </c>
      <c r="G46" s="23"/>
      <c r="H46" s="16"/>
      <c r="I46" s="43"/>
    </row>
    <row r="47" spans="1:9" ht="12.75">
      <c r="A47" s="4">
        <v>2</v>
      </c>
      <c r="B47" s="4">
        <v>1</v>
      </c>
      <c r="C47" s="4">
        <v>2</v>
      </c>
      <c r="D47" s="11">
        <v>2</v>
      </c>
      <c r="E47" s="11">
        <v>9</v>
      </c>
      <c r="F47" s="5" t="s">
        <v>188</v>
      </c>
      <c r="G47" s="79"/>
      <c r="H47" s="16"/>
      <c r="I47" s="43"/>
    </row>
    <row r="48" spans="1:9" ht="12.75">
      <c r="A48" s="100">
        <v>2</v>
      </c>
      <c r="B48" s="100">
        <v>1</v>
      </c>
      <c r="C48" s="100">
        <v>3</v>
      </c>
      <c r="D48" s="4"/>
      <c r="E48" s="11"/>
      <c r="F48" s="19" t="s">
        <v>95</v>
      </c>
      <c r="G48" s="26">
        <f>G49</f>
        <v>0</v>
      </c>
      <c r="H48" s="16" t="s">
        <v>64</v>
      </c>
      <c r="I48" s="43"/>
    </row>
    <row r="49" spans="1:9" ht="12.75">
      <c r="A49" s="4">
        <v>2</v>
      </c>
      <c r="B49" s="4">
        <v>1</v>
      </c>
      <c r="C49" s="4">
        <v>3</v>
      </c>
      <c r="D49" s="4">
        <v>1</v>
      </c>
      <c r="E49" s="11"/>
      <c r="F49" s="19" t="s">
        <v>125</v>
      </c>
      <c r="G49" s="22">
        <f>SUM(G50:G51)</f>
        <v>0</v>
      </c>
      <c r="H49" s="16" t="s">
        <v>64</v>
      </c>
      <c r="I49" s="43"/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1</v>
      </c>
      <c r="F50" s="5" t="s">
        <v>96</v>
      </c>
      <c r="G50" s="23">
        <v>0</v>
      </c>
      <c r="H50" s="16"/>
      <c r="I50" s="43" t="s">
        <v>64</v>
      </c>
    </row>
    <row r="51" spans="1:9" ht="12.75">
      <c r="A51" s="4">
        <v>2</v>
      </c>
      <c r="B51" s="4">
        <v>1</v>
      </c>
      <c r="C51" s="4">
        <v>3</v>
      </c>
      <c r="D51" s="11">
        <v>1</v>
      </c>
      <c r="E51" s="11">
        <v>2</v>
      </c>
      <c r="F51" s="5" t="s">
        <v>126</v>
      </c>
      <c r="G51" s="23"/>
      <c r="H51" s="16" t="s">
        <v>64</v>
      </c>
      <c r="I51" s="43"/>
    </row>
    <row r="52" spans="1:9" ht="12.75">
      <c r="A52" s="100">
        <v>2</v>
      </c>
      <c r="B52" s="100">
        <v>1</v>
      </c>
      <c r="C52" s="100">
        <v>4</v>
      </c>
      <c r="D52" s="4"/>
      <c r="E52" s="11"/>
      <c r="F52" s="14" t="s">
        <v>127</v>
      </c>
      <c r="G52" s="22">
        <f>SUM(G53:G54)</f>
        <v>11747953.48</v>
      </c>
      <c r="H52" s="16"/>
      <c r="I52" s="43"/>
    </row>
    <row r="53" spans="1:9" ht="12.75">
      <c r="A53" s="4">
        <v>2</v>
      </c>
      <c r="B53" s="4">
        <v>1</v>
      </c>
      <c r="C53" s="4">
        <v>4</v>
      </c>
      <c r="D53" s="4">
        <v>1</v>
      </c>
      <c r="E53" s="11"/>
      <c r="F53" s="14" t="s">
        <v>69</v>
      </c>
      <c r="G53" s="23">
        <v>11747953.48</v>
      </c>
      <c r="H53" s="16" t="s">
        <v>64</v>
      </c>
      <c r="I53" s="43"/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/>
      <c r="F54" s="14" t="s">
        <v>128</v>
      </c>
      <c r="G54" s="22">
        <f>G55</f>
        <v>0</v>
      </c>
      <c r="H54" s="16"/>
      <c r="I54" s="43" t="s">
        <v>64</v>
      </c>
    </row>
    <row r="55" spans="1:9" ht="12.75">
      <c r="A55" s="4">
        <v>2</v>
      </c>
      <c r="B55" s="4">
        <v>1</v>
      </c>
      <c r="C55" s="4">
        <v>4</v>
      </c>
      <c r="D55" s="4">
        <v>2</v>
      </c>
      <c r="E55" s="11">
        <v>2</v>
      </c>
      <c r="F55" s="2" t="s">
        <v>219</v>
      </c>
      <c r="G55" s="23"/>
      <c r="H55" s="16"/>
      <c r="I55" s="43"/>
    </row>
    <row r="56" spans="1:9" ht="12.75">
      <c r="A56" s="100">
        <v>2</v>
      </c>
      <c r="B56" s="100">
        <v>1</v>
      </c>
      <c r="C56" s="100">
        <v>5</v>
      </c>
      <c r="D56" s="9"/>
      <c r="E56" s="9"/>
      <c r="F56" s="8" t="s">
        <v>3</v>
      </c>
      <c r="G56" s="22">
        <f>SUM(G57:G59)</f>
        <v>1897043.96</v>
      </c>
      <c r="H56" s="16"/>
      <c r="I56" s="43"/>
    </row>
    <row r="57" spans="1:9" ht="12.75">
      <c r="A57" s="4">
        <v>2</v>
      </c>
      <c r="B57" s="4">
        <v>1</v>
      </c>
      <c r="C57" s="4">
        <v>5</v>
      </c>
      <c r="D57" s="4">
        <v>1</v>
      </c>
      <c r="E57" s="20"/>
      <c r="F57" s="15" t="s">
        <v>36</v>
      </c>
      <c r="G57" s="23">
        <v>883900.89</v>
      </c>
      <c r="H57" s="16"/>
      <c r="I57" s="67"/>
    </row>
    <row r="58" spans="1:9" ht="12.75">
      <c r="A58" s="4">
        <v>2</v>
      </c>
      <c r="B58" s="4">
        <v>1</v>
      </c>
      <c r="C58" s="4">
        <v>5</v>
      </c>
      <c r="D58" s="4">
        <v>2</v>
      </c>
      <c r="E58" s="12"/>
      <c r="F58" s="15" t="s">
        <v>46</v>
      </c>
      <c r="G58" s="23">
        <v>896548.84</v>
      </c>
      <c r="H58" s="16"/>
      <c r="I58" s="43"/>
    </row>
    <row r="59" spans="1:9" ht="12.75">
      <c r="A59" s="4">
        <v>2</v>
      </c>
      <c r="B59" s="4">
        <v>1</v>
      </c>
      <c r="C59" s="4">
        <v>5</v>
      </c>
      <c r="D59" s="4">
        <v>3</v>
      </c>
      <c r="E59" s="12"/>
      <c r="F59" s="15" t="s">
        <v>26</v>
      </c>
      <c r="G59" s="46">
        <v>116594.23</v>
      </c>
      <c r="H59" s="16"/>
      <c r="I59" s="43"/>
    </row>
    <row r="60" spans="3:9" ht="18" customHeight="1">
      <c r="C60" s="12"/>
      <c r="D60" s="12"/>
      <c r="E60" s="12"/>
      <c r="F60" s="8" t="s">
        <v>12</v>
      </c>
      <c r="G60" s="16"/>
      <c r="H60" s="18">
        <f>+G24</f>
        <v>40353401.49</v>
      </c>
      <c r="I60" s="43"/>
    </row>
    <row r="61" spans="1:9" ht="18.75" customHeight="1">
      <c r="A61" s="101">
        <v>2</v>
      </c>
      <c r="B61" s="101">
        <v>2</v>
      </c>
      <c r="C61" s="55"/>
      <c r="D61" s="56"/>
      <c r="E61" s="56"/>
      <c r="F61" s="57" t="s">
        <v>17</v>
      </c>
      <c r="G61" s="54">
        <f>G62+G73+G76+G79+G83+G92+G96+G106</f>
        <v>6174332.050000001</v>
      </c>
      <c r="H61" s="16"/>
      <c r="I61" s="16"/>
    </row>
    <row r="62" spans="1:9" ht="18.75" customHeight="1">
      <c r="A62" s="100">
        <v>2</v>
      </c>
      <c r="B62" s="100">
        <v>2</v>
      </c>
      <c r="C62" s="100">
        <v>1</v>
      </c>
      <c r="D62" s="75"/>
      <c r="E62" s="73"/>
      <c r="F62" s="8" t="s">
        <v>129</v>
      </c>
      <c r="G62" s="22">
        <f>SUM(G63+G65+G66+G68+G69+G71+G72)</f>
        <v>1379890.74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1</v>
      </c>
      <c r="E63" s="73"/>
      <c r="F63" s="8" t="s">
        <v>130</v>
      </c>
      <c r="G63" s="22">
        <v>0</v>
      </c>
      <c r="H63" s="16"/>
      <c r="I63" s="16"/>
    </row>
    <row r="64" spans="1:9" ht="13.5" customHeight="1">
      <c r="A64" s="4">
        <v>2</v>
      </c>
      <c r="B64" s="4">
        <v>2</v>
      </c>
      <c r="C64" s="4">
        <v>1</v>
      </c>
      <c r="D64" s="4">
        <v>2</v>
      </c>
      <c r="E64" s="73"/>
      <c r="F64" s="8" t="s">
        <v>220</v>
      </c>
      <c r="G64" s="22"/>
      <c r="H64" s="16"/>
      <c r="I64" s="16"/>
    </row>
    <row r="65" spans="1:9" ht="16.5" customHeight="1">
      <c r="A65" s="4">
        <v>2</v>
      </c>
      <c r="B65" s="4">
        <v>2</v>
      </c>
      <c r="C65" s="4">
        <v>1</v>
      </c>
      <c r="D65" s="4">
        <v>3</v>
      </c>
      <c r="E65" s="77"/>
      <c r="F65" s="82" t="s">
        <v>221</v>
      </c>
      <c r="G65" s="74">
        <v>454016.11</v>
      </c>
      <c r="H65" s="16" t="s">
        <v>64</v>
      </c>
      <c r="I65" s="16" t="s">
        <v>64</v>
      </c>
    </row>
    <row r="66" spans="1:9" ht="11.25" customHeight="1">
      <c r="A66" s="4">
        <v>1</v>
      </c>
      <c r="B66" s="4">
        <v>2</v>
      </c>
      <c r="C66" s="4">
        <v>1</v>
      </c>
      <c r="D66" s="4">
        <v>4</v>
      </c>
      <c r="E66" s="77"/>
      <c r="F66" s="82" t="s">
        <v>70</v>
      </c>
      <c r="G66" s="74">
        <f>G67</f>
        <v>1295</v>
      </c>
      <c r="H66" s="16" t="s">
        <v>64</v>
      </c>
      <c r="I66" s="16" t="s">
        <v>64</v>
      </c>
    </row>
    <row r="67" spans="1:9" ht="11.25" customHeight="1">
      <c r="A67" s="4">
        <v>2</v>
      </c>
      <c r="B67" s="4">
        <v>2</v>
      </c>
      <c r="C67" s="4">
        <v>1</v>
      </c>
      <c r="D67" s="4">
        <v>4</v>
      </c>
      <c r="E67" s="77">
        <v>1</v>
      </c>
      <c r="F67" s="76" t="s">
        <v>70</v>
      </c>
      <c r="G67" s="79">
        <v>1295</v>
      </c>
      <c r="H67" s="16"/>
      <c r="I67" s="16"/>
    </row>
    <row r="68" spans="1:9" ht="11.25" customHeight="1">
      <c r="A68" s="4">
        <v>2</v>
      </c>
      <c r="B68" s="4">
        <v>2</v>
      </c>
      <c r="C68" s="4">
        <v>1</v>
      </c>
      <c r="D68" s="4">
        <v>5</v>
      </c>
      <c r="E68" s="77"/>
      <c r="F68" s="82" t="s">
        <v>222</v>
      </c>
      <c r="G68" s="79">
        <v>383442.13</v>
      </c>
      <c r="H68" s="16" t="s">
        <v>64</v>
      </c>
      <c r="I68" s="16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/>
      <c r="F69" s="8" t="s">
        <v>13</v>
      </c>
      <c r="G69" s="22">
        <f>G70</f>
        <v>536777.5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6</v>
      </c>
      <c r="E70" s="12">
        <v>1</v>
      </c>
      <c r="F70" s="76" t="s">
        <v>223</v>
      </c>
      <c r="G70" s="23">
        <v>536777.5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7</v>
      </c>
      <c r="E71" s="12"/>
      <c r="F71" s="8" t="s">
        <v>14</v>
      </c>
      <c r="G71" s="23">
        <v>4360</v>
      </c>
      <c r="H71" s="16"/>
      <c r="I71" s="43"/>
    </row>
    <row r="72" spans="1:9" ht="12.75">
      <c r="A72" s="4">
        <v>2</v>
      </c>
      <c r="B72" s="4">
        <v>2</v>
      </c>
      <c r="C72" s="4">
        <v>1</v>
      </c>
      <c r="D72" s="4">
        <v>8</v>
      </c>
      <c r="E72" s="12"/>
      <c r="F72" s="8" t="s">
        <v>22</v>
      </c>
      <c r="G72" s="23"/>
      <c r="H72" s="16" t="s">
        <v>64</v>
      </c>
      <c r="I72" s="43"/>
    </row>
    <row r="73" spans="1:9" ht="12.75">
      <c r="A73" s="100">
        <v>2</v>
      </c>
      <c r="B73" s="100">
        <v>2</v>
      </c>
      <c r="C73" s="100">
        <v>2</v>
      </c>
      <c r="D73" s="9"/>
      <c r="E73" s="9"/>
      <c r="F73" s="8" t="s">
        <v>47</v>
      </c>
      <c r="G73" s="22">
        <f>SUM(G74:G75)</f>
        <v>2092467.96</v>
      </c>
      <c r="H73" s="16"/>
      <c r="I73" s="22"/>
    </row>
    <row r="74" spans="1:9" ht="12.75">
      <c r="A74" s="4">
        <v>2</v>
      </c>
      <c r="B74" s="4">
        <v>2</v>
      </c>
      <c r="C74" s="4">
        <v>2</v>
      </c>
      <c r="D74" s="12">
        <v>1</v>
      </c>
      <c r="E74" s="12"/>
      <c r="F74" s="15" t="s">
        <v>7</v>
      </c>
      <c r="G74" s="23">
        <v>2034500</v>
      </c>
      <c r="H74" s="16" t="s">
        <v>64</v>
      </c>
      <c r="I74" s="43"/>
    </row>
    <row r="75" spans="1:9" ht="12.75">
      <c r="A75" s="4">
        <v>2</v>
      </c>
      <c r="B75" s="4">
        <v>2</v>
      </c>
      <c r="C75" s="4">
        <v>2</v>
      </c>
      <c r="D75" s="12">
        <v>2</v>
      </c>
      <c r="E75" s="12"/>
      <c r="F75" s="15" t="s">
        <v>48</v>
      </c>
      <c r="G75" s="79">
        <v>57967.96</v>
      </c>
      <c r="H75" s="16"/>
      <c r="I75" s="43"/>
    </row>
    <row r="76" spans="1:9" ht="12.75">
      <c r="A76" s="100">
        <v>2</v>
      </c>
      <c r="B76" s="100">
        <v>2</v>
      </c>
      <c r="C76" s="100">
        <v>3</v>
      </c>
      <c r="D76" s="9"/>
      <c r="E76" s="9"/>
      <c r="F76" s="8" t="s">
        <v>49</v>
      </c>
      <c r="G76" s="22">
        <f>SUM(G77:G78)</f>
        <v>290509.49</v>
      </c>
      <c r="H76" s="16"/>
      <c r="I76" s="22"/>
    </row>
    <row r="77" spans="1:9" ht="12.75">
      <c r="A77" s="4">
        <v>2</v>
      </c>
      <c r="B77" s="4">
        <v>2</v>
      </c>
      <c r="C77" s="4">
        <v>3</v>
      </c>
      <c r="D77" s="9">
        <v>1</v>
      </c>
      <c r="E77" s="20"/>
      <c r="F77" s="15" t="s">
        <v>54</v>
      </c>
      <c r="G77" s="23">
        <v>72200</v>
      </c>
      <c r="H77" s="116"/>
      <c r="I77" s="43"/>
    </row>
    <row r="78" spans="1:9" ht="12.75">
      <c r="A78" s="4">
        <v>2</v>
      </c>
      <c r="B78" s="4">
        <v>2</v>
      </c>
      <c r="C78" s="4">
        <v>3</v>
      </c>
      <c r="D78" s="9">
        <v>2</v>
      </c>
      <c r="E78" s="20"/>
      <c r="F78" s="15" t="s">
        <v>71</v>
      </c>
      <c r="G78" s="23">
        <v>218309.49</v>
      </c>
      <c r="H78" s="16"/>
      <c r="I78" s="43" t="s">
        <v>64</v>
      </c>
    </row>
    <row r="79" spans="1:9" ht="12.75">
      <c r="A79" s="100">
        <v>2</v>
      </c>
      <c r="B79" s="100">
        <v>2</v>
      </c>
      <c r="C79" s="100">
        <v>4</v>
      </c>
      <c r="D79" s="9"/>
      <c r="E79" s="9"/>
      <c r="F79" s="8" t="s">
        <v>4</v>
      </c>
      <c r="G79" s="22">
        <f>SUM(G80:G82)</f>
        <v>91863.42</v>
      </c>
      <c r="H79" s="16"/>
      <c r="I79" s="22"/>
    </row>
    <row r="80" spans="1:9" ht="12.75">
      <c r="A80" s="4">
        <v>2</v>
      </c>
      <c r="B80" s="4">
        <v>2</v>
      </c>
      <c r="C80" s="4">
        <v>4</v>
      </c>
      <c r="D80" s="12">
        <v>1</v>
      </c>
      <c r="E80" s="12"/>
      <c r="F80" s="15" t="s">
        <v>15</v>
      </c>
      <c r="G80" s="23">
        <v>90193.42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2</v>
      </c>
      <c r="E81" s="12"/>
      <c r="F81" s="28" t="s">
        <v>55</v>
      </c>
      <c r="G81" s="23"/>
      <c r="H81" s="16"/>
      <c r="I81" s="43"/>
    </row>
    <row r="82" spans="1:9" ht="12.75">
      <c r="A82" s="4">
        <v>2</v>
      </c>
      <c r="B82" s="4">
        <v>2</v>
      </c>
      <c r="C82" s="4">
        <v>4</v>
      </c>
      <c r="D82" s="12">
        <v>4</v>
      </c>
      <c r="E82" s="12"/>
      <c r="F82" s="28" t="s">
        <v>56</v>
      </c>
      <c r="G82" s="23">
        <v>1670</v>
      </c>
      <c r="H82" s="16"/>
      <c r="I82" s="43"/>
    </row>
    <row r="83" spans="1:9" ht="12.75">
      <c r="A83" s="100">
        <v>2</v>
      </c>
      <c r="B83" s="100">
        <v>2</v>
      </c>
      <c r="C83" s="100">
        <v>5</v>
      </c>
      <c r="D83" s="9"/>
      <c r="E83" s="9"/>
      <c r="F83" s="8" t="s">
        <v>72</v>
      </c>
      <c r="G83" s="22">
        <f>G84+G86+G87+G88+G90</f>
        <v>0</v>
      </c>
      <c r="H83" s="16" t="s">
        <v>64</v>
      </c>
      <c r="I83" s="22"/>
    </row>
    <row r="84" spans="1:9" ht="12.75">
      <c r="A84" s="4">
        <v>2</v>
      </c>
      <c r="B84" s="4">
        <v>2</v>
      </c>
      <c r="C84" s="4">
        <v>5</v>
      </c>
      <c r="D84" s="9">
        <v>1</v>
      </c>
      <c r="E84" s="20"/>
      <c r="F84" s="15" t="s">
        <v>224</v>
      </c>
      <c r="G84" s="23"/>
      <c r="H84" s="16"/>
      <c r="I84" s="22"/>
    </row>
    <row r="85" spans="1:9" ht="12.75">
      <c r="A85" s="4">
        <v>2</v>
      </c>
      <c r="B85" s="4">
        <v>2</v>
      </c>
      <c r="C85" s="4">
        <v>5</v>
      </c>
      <c r="D85" s="9">
        <v>3</v>
      </c>
      <c r="E85" s="20"/>
      <c r="F85" s="14" t="s">
        <v>131</v>
      </c>
      <c r="G85" s="23"/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2</v>
      </c>
      <c r="F86" s="28" t="s">
        <v>225</v>
      </c>
      <c r="G86" s="23"/>
      <c r="H86" s="16"/>
      <c r="I86" s="22"/>
    </row>
    <row r="87" spans="1:9" ht="12.75">
      <c r="A87" s="11">
        <v>2</v>
      </c>
      <c r="B87" s="11">
        <v>2</v>
      </c>
      <c r="C87" s="11">
        <v>5</v>
      </c>
      <c r="D87" s="20">
        <v>3</v>
      </c>
      <c r="E87" s="20">
        <v>4</v>
      </c>
      <c r="F87" s="28" t="s">
        <v>132</v>
      </c>
      <c r="G87" s="23"/>
      <c r="H87" s="16"/>
      <c r="I87" s="22"/>
    </row>
    <row r="88" spans="1:9" ht="12.75">
      <c r="A88" s="4">
        <v>2</v>
      </c>
      <c r="B88" s="4">
        <v>2</v>
      </c>
      <c r="C88" s="4">
        <v>5</v>
      </c>
      <c r="D88" s="9">
        <v>4</v>
      </c>
      <c r="E88" s="12"/>
      <c r="F88" s="69" t="s">
        <v>226</v>
      </c>
      <c r="G88" s="22">
        <f>G89</f>
        <v>0</v>
      </c>
      <c r="H88" s="16"/>
      <c r="I88" s="43"/>
    </row>
    <row r="89" spans="1:9" ht="12.75">
      <c r="A89" s="4">
        <v>2</v>
      </c>
      <c r="B89" s="4">
        <v>2</v>
      </c>
      <c r="C89" s="4">
        <v>5</v>
      </c>
      <c r="D89" s="9">
        <v>4</v>
      </c>
      <c r="E89" s="12">
        <v>1</v>
      </c>
      <c r="F89" s="28" t="s">
        <v>226</v>
      </c>
      <c r="G89" s="23"/>
      <c r="H89" s="16"/>
      <c r="I89" s="43"/>
    </row>
    <row r="90" spans="1:9" ht="12.75">
      <c r="A90" s="4">
        <v>2</v>
      </c>
      <c r="B90" s="4">
        <v>2</v>
      </c>
      <c r="C90" s="4">
        <v>5</v>
      </c>
      <c r="D90" s="12">
        <v>8</v>
      </c>
      <c r="E90" s="12"/>
      <c r="F90" s="69" t="s">
        <v>57</v>
      </c>
      <c r="G90" s="23">
        <f>G91</f>
        <v>0</v>
      </c>
      <c r="H90" s="16"/>
      <c r="I90" s="43"/>
    </row>
    <row r="91" spans="1:9" ht="12.75">
      <c r="A91" s="4">
        <v>2</v>
      </c>
      <c r="B91" s="4">
        <v>2</v>
      </c>
      <c r="C91" s="4">
        <v>5</v>
      </c>
      <c r="D91" s="12">
        <v>8</v>
      </c>
      <c r="E91" s="12">
        <v>1</v>
      </c>
      <c r="F91" s="28" t="s">
        <v>57</v>
      </c>
      <c r="G91" s="23"/>
      <c r="H91" s="16"/>
      <c r="I91" s="43"/>
    </row>
    <row r="92" spans="1:9" ht="12.75">
      <c r="A92" s="100">
        <v>2</v>
      </c>
      <c r="B92" s="100">
        <v>2</v>
      </c>
      <c r="C92" s="100">
        <v>6</v>
      </c>
      <c r="D92" s="9"/>
      <c r="E92" s="12"/>
      <c r="F92" s="69" t="s">
        <v>73</v>
      </c>
      <c r="G92" s="22">
        <f>G93+G94+G95</f>
        <v>947427.08</v>
      </c>
      <c r="H92" s="16"/>
      <c r="I92" s="43"/>
    </row>
    <row r="93" spans="1:9" ht="12.75">
      <c r="A93" s="4">
        <v>2</v>
      </c>
      <c r="B93" s="4">
        <v>2</v>
      </c>
      <c r="C93" s="4">
        <v>6</v>
      </c>
      <c r="D93" s="12">
        <v>1</v>
      </c>
      <c r="E93" s="12"/>
      <c r="F93" s="28" t="s">
        <v>133</v>
      </c>
      <c r="G93" s="23">
        <v>884382.48</v>
      </c>
      <c r="H93" s="16"/>
      <c r="I93" s="43"/>
    </row>
    <row r="94" spans="1:9" ht="12.75">
      <c r="A94" s="4">
        <v>2</v>
      </c>
      <c r="B94" s="4">
        <v>2</v>
      </c>
      <c r="C94" s="4">
        <v>6</v>
      </c>
      <c r="D94" s="12">
        <v>2</v>
      </c>
      <c r="E94" s="12"/>
      <c r="F94" s="28" t="s">
        <v>74</v>
      </c>
      <c r="G94" s="23">
        <v>45575.89</v>
      </c>
      <c r="H94" s="16"/>
      <c r="I94" s="43"/>
    </row>
    <row r="95" spans="1:9" ht="12.75">
      <c r="A95" s="4">
        <v>2</v>
      </c>
      <c r="B95" s="4">
        <v>2</v>
      </c>
      <c r="C95" s="4">
        <v>6</v>
      </c>
      <c r="D95" s="12">
        <v>3</v>
      </c>
      <c r="E95" s="12"/>
      <c r="F95" s="28" t="s">
        <v>75</v>
      </c>
      <c r="G95" s="23">
        <v>17468.71</v>
      </c>
      <c r="H95" s="16"/>
      <c r="I95" s="43"/>
    </row>
    <row r="96" spans="1:9" ht="12.75">
      <c r="A96" s="100">
        <v>2</v>
      </c>
      <c r="B96" s="100">
        <v>2</v>
      </c>
      <c r="C96" s="100">
        <v>7</v>
      </c>
      <c r="D96" s="9"/>
      <c r="E96" s="12"/>
      <c r="F96" s="69" t="s">
        <v>134</v>
      </c>
      <c r="G96" s="22">
        <f>+G97+G100</f>
        <v>357698.3</v>
      </c>
      <c r="H96" s="16"/>
      <c r="I96" s="69"/>
    </row>
    <row r="97" spans="1:9" ht="12.75">
      <c r="A97" s="4">
        <v>2</v>
      </c>
      <c r="B97" s="4">
        <v>2</v>
      </c>
      <c r="C97" s="4">
        <v>7</v>
      </c>
      <c r="D97" s="9">
        <v>1</v>
      </c>
      <c r="E97" s="12"/>
      <c r="F97" s="69" t="s">
        <v>63</v>
      </c>
      <c r="G97" s="22">
        <f>G98</f>
        <v>148846</v>
      </c>
      <c r="H97" s="16"/>
      <c r="I97" s="69"/>
    </row>
    <row r="98" spans="1:9" ht="12.75">
      <c r="A98" s="4">
        <v>2</v>
      </c>
      <c r="B98" s="4">
        <v>2</v>
      </c>
      <c r="C98" s="4">
        <v>7</v>
      </c>
      <c r="D98" s="12">
        <v>1</v>
      </c>
      <c r="E98" s="12">
        <v>1</v>
      </c>
      <c r="F98" s="28" t="s">
        <v>135</v>
      </c>
      <c r="G98" s="23">
        <v>148846</v>
      </c>
      <c r="H98" s="16"/>
      <c r="I98" s="43"/>
    </row>
    <row r="99" spans="1:9" ht="12.75">
      <c r="A99" s="4">
        <v>2</v>
      </c>
      <c r="B99" s="4">
        <v>2</v>
      </c>
      <c r="C99" s="4">
        <v>7</v>
      </c>
      <c r="D99" s="12">
        <v>1</v>
      </c>
      <c r="E99" s="12">
        <v>2</v>
      </c>
      <c r="F99" s="28" t="s">
        <v>227</v>
      </c>
      <c r="G99" s="23">
        <v>0</v>
      </c>
      <c r="H99" s="16" t="s">
        <v>64</v>
      </c>
      <c r="I99" s="43"/>
    </row>
    <row r="100" spans="1:9" ht="12.75">
      <c r="A100" s="4">
        <v>2</v>
      </c>
      <c r="B100" s="4">
        <v>2</v>
      </c>
      <c r="C100" s="4">
        <v>7</v>
      </c>
      <c r="D100" s="9">
        <v>2</v>
      </c>
      <c r="E100" s="12"/>
      <c r="F100" s="69" t="s">
        <v>136</v>
      </c>
      <c r="G100" s="22">
        <f>G101+G102+G103+G104</f>
        <v>208852.3</v>
      </c>
      <c r="H100" s="16"/>
      <c r="I100" s="43"/>
    </row>
    <row r="101" spans="1:9" ht="12.75">
      <c r="A101" s="4">
        <v>2</v>
      </c>
      <c r="B101" s="4">
        <v>2</v>
      </c>
      <c r="C101" s="4">
        <v>7</v>
      </c>
      <c r="D101" s="9">
        <v>2</v>
      </c>
      <c r="E101" s="12">
        <v>1</v>
      </c>
      <c r="F101" s="28" t="s">
        <v>228</v>
      </c>
      <c r="G101" s="23">
        <v>89690</v>
      </c>
      <c r="H101" s="16"/>
      <c r="I101" s="43"/>
    </row>
    <row r="102" spans="1:9" ht="12.75">
      <c r="A102" s="11">
        <v>2</v>
      </c>
      <c r="B102" s="11">
        <v>2</v>
      </c>
      <c r="C102" s="11">
        <v>7</v>
      </c>
      <c r="D102" s="12">
        <v>2</v>
      </c>
      <c r="E102" s="12">
        <v>2</v>
      </c>
      <c r="F102" s="28" t="s">
        <v>229</v>
      </c>
      <c r="G102" s="23">
        <v>16225</v>
      </c>
      <c r="H102" s="105"/>
      <c r="I102" s="43"/>
    </row>
    <row r="103" spans="1:9" ht="12.75">
      <c r="A103" s="11">
        <v>2</v>
      </c>
      <c r="B103" s="11">
        <v>2</v>
      </c>
      <c r="C103" s="11">
        <v>7</v>
      </c>
      <c r="D103" s="12">
        <v>2</v>
      </c>
      <c r="E103" s="12">
        <v>4</v>
      </c>
      <c r="F103" s="28" t="s">
        <v>230</v>
      </c>
      <c r="G103" s="23">
        <v>20762.7</v>
      </c>
      <c r="H103" s="16"/>
      <c r="I103" s="43"/>
    </row>
    <row r="104" spans="1:9" ht="12.75">
      <c r="A104" s="11">
        <v>2</v>
      </c>
      <c r="B104" s="11">
        <v>2</v>
      </c>
      <c r="C104" s="11">
        <v>7</v>
      </c>
      <c r="D104" s="12">
        <v>2</v>
      </c>
      <c r="E104" s="12">
        <v>6</v>
      </c>
      <c r="F104" s="28" t="s">
        <v>231</v>
      </c>
      <c r="G104" s="23">
        <v>82174.6</v>
      </c>
      <c r="H104" s="16"/>
      <c r="I104" s="43" t="s">
        <v>64</v>
      </c>
    </row>
    <row r="105" spans="1:9" ht="12.75">
      <c r="A105" s="4">
        <v>2</v>
      </c>
      <c r="B105" s="4">
        <v>2</v>
      </c>
      <c r="C105" s="4">
        <v>7</v>
      </c>
      <c r="D105" s="12">
        <v>3</v>
      </c>
      <c r="E105" s="12"/>
      <c r="F105" s="28" t="s">
        <v>137</v>
      </c>
      <c r="G105" s="23"/>
      <c r="H105" s="16"/>
      <c r="I105" s="43"/>
    </row>
    <row r="106" spans="1:9" ht="12.75">
      <c r="A106" s="100">
        <v>2</v>
      </c>
      <c r="B106" s="100">
        <v>2</v>
      </c>
      <c r="C106" s="100">
        <v>8</v>
      </c>
      <c r="D106" s="9"/>
      <c r="E106" s="9"/>
      <c r="F106" s="8" t="s">
        <v>5</v>
      </c>
      <c r="G106" s="22">
        <f>SUM(G107+G108+G109+G113+G116+G123+G125+G127)</f>
        <v>1014475.06</v>
      </c>
      <c r="H106" s="16" t="s">
        <v>64</v>
      </c>
      <c r="I106" s="43"/>
    </row>
    <row r="107" spans="1:9" ht="12.75">
      <c r="A107" s="4">
        <v>2</v>
      </c>
      <c r="B107" s="4">
        <v>2</v>
      </c>
      <c r="C107" s="4">
        <v>8</v>
      </c>
      <c r="D107" s="9">
        <v>2</v>
      </c>
      <c r="E107" s="12"/>
      <c r="F107" s="8" t="s">
        <v>8</v>
      </c>
      <c r="G107" s="79">
        <f>716.74+420273.56</f>
        <v>420990.3</v>
      </c>
      <c r="H107" s="16"/>
      <c r="I107" s="43"/>
    </row>
    <row r="108" spans="1:9" ht="12.75">
      <c r="A108" s="4">
        <v>2</v>
      </c>
      <c r="B108" s="4">
        <v>2</v>
      </c>
      <c r="C108" s="4">
        <v>8</v>
      </c>
      <c r="D108" s="9">
        <v>4</v>
      </c>
      <c r="E108" s="12"/>
      <c r="F108" s="69" t="s">
        <v>91</v>
      </c>
      <c r="G108" s="23"/>
      <c r="H108" s="16"/>
      <c r="I108" s="43"/>
    </row>
    <row r="109" spans="1:9" ht="12.75">
      <c r="A109" s="4">
        <v>2</v>
      </c>
      <c r="B109" s="4">
        <v>2</v>
      </c>
      <c r="C109" s="4">
        <v>8</v>
      </c>
      <c r="D109" s="9">
        <v>5</v>
      </c>
      <c r="E109" s="12"/>
      <c r="F109" s="14" t="s">
        <v>232</v>
      </c>
      <c r="G109" s="22">
        <f>G110+G111+G112</f>
        <v>74457.25</v>
      </c>
      <c r="H109" s="16"/>
      <c r="I109" s="43"/>
    </row>
    <row r="110" spans="1:9" ht="12.75">
      <c r="A110" s="11">
        <v>2</v>
      </c>
      <c r="B110" s="11">
        <v>2</v>
      </c>
      <c r="C110" s="11">
        <v>8</v>
      </c>
      <c r="D110" s="12">
        <v>5</v>
      </c>
      <c r="E110" s="12">
        <v>1</v>
      </c>
      <c r="F110" s="28" t="s">
        <v>233</v>
      </c>
      <c r="G110" s="23">
        <v>70800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5</v>
      </c>
      <c r="E111" s="12">
        <v>2</v>
      </c>
      <c r="F111" s="2" t="s">
        <v>234</v>
      </c>
      <c r="G111" s="23">
        <v>3657.25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5</v>
      </c>
      <c r="E112" s="12">
        <v>3</v>
      </c>
      <c r="F112" s="2" t="s">
        <v>138</v>
      </c>
      <c r="G112" s="23"/>
      <c r="H112" s="16"/>
      <c r="I112" s="43"/>
    </row>
    <row r="113" spans="1:9" ht="12.75">
      <c r="A113" s="4">
        <v>2</v>
      </c>
      <c r="B113" s="4">
        <v>2</v>
      </c>
      <c r="C113" s="4">
        <v>8</v>
      </c>
      <c r="D113" s="9">
        <v>6</v>
      </c>
      <c r="E113" s="12"/>
      <c r="F113" s="69" t="s">
        <v>235</v>
      </c>
      <c r="G113" s="22">
        <f>G114+G115</f>
        <v>0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6</v>
      </c>
      <c r="E114" s="12">
        <v>1</v>
      </c>
      <c r="F114" s="28" t="s">
        <v>139</v>
      </c>
      <c r="G114" s="23"/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6</v>
      </c>
      <c r="E115" s="12">
        <v>2</v>
      </c>
      <c r="F115" s="28" t="s">
        <v>140</v>
      </c>
      <c r="G115" s="23"/>
      <c r="H115" s="16"/>
      <c r="I115" s="43" t="s">
        <v>64</v>
      </c>
    </row>
    <row r="116" spans="1:9" ht="12.75">
      <c r="A116" s="4">
        <v>2</v>
      </c>
      <c r="B116" s="4">
        <v>2</v>
      </c>
      <c r="C116" s="4">
        <v>8</v>
      </c>
      <c r="D116" s="9">
        <v>7</v>
      </c>
      <c r="E116" s="12"/>
      <c r="F116" s="69" t="s">
        <v>236</v>
      </c>
      <c r="G116" s="22">
        <f>SUM(G117+G118+G119+G120+G121+G122)</f>
        <v>519027.51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12">
        <v>7</v>
      </c>
      <c r="E117" s="12">
        <v>1</v>
      </c>
      <c r="F117" s="28" t="s">
        <v>237</v>
      </c>
      <c r="G117" s="23"/>
      <c r="H117" s="16"/>
      <c r="I117" s="43"/>
    </row>
    <row r="118" spans="1:9" ht="12.75">
      <c r="A118" s="11">
        <v>2</v>
      </c>
      <c r="B118" s="11">
        <v>2</v>
      </c>
      <c r="C118" s="11">
        <v>8</v>
      </c>
      <c r="D118" s="12">
        <v>7</v>
      </c>
      <c r="E118" s="12">
        <v>2</v>
      </c>
      <c r="F118" s="28" t="s">
        <v>238</v>
      </c>
      <c r="G118" s="23">
        <v>187613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7</v>
      </c>
      <c r="E119" s="12">
        <v>3</v>
      </c>
      <c r="F119" s="28" t="s">
        <v>193</v>
      </c>
      <c r="G119" s="23">
        <v>50000</v>
      </c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7</v>
      </c>
      <c r="E120" s="12">
        <v>4</v>
      </c>
      <c r="F120" s="28" t="s">
        <v>239</v>
      </c>
      <c r="G120" s="23">
        <v>10984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7</v>
      </c>
      <c r="E121" s="12">
        <v>5</v>
      </c>
      <c r="F121" s="28" t="s">
        <v>240</v>
      </c>
      <c r="G121" s="23"/>
      <c r="H121" s="16"/>
      <c r="I121" s="43"/>
    </row>
    <row r="122" spans="1:9" ht="12.75">
      <c r="A122" s="11">
        <v>2</v>
      </c>
      <c r="B122" s="11">
        <v>2</v>
      </c>
      <c r="C122" s="11">
        <v>8</v>
      </c>
      <c r="D122" s="20">
        <v>7</v>
      </c>
      <c r="E122" s="12">
        <v>6</v>
      </c>
      <c r="F122" s="28" t="s">
        <v>241</v>
      </c>
      <c r="G122" s="23">
        <v>270430.51</v>
      </c>
      <c r="H122" s="16"/>
      <c r="I122" s="43"/>
    </row>
    <row r="123" spans="1:9" ht="12.75">
      <c r="A123" s="4">
        <v>2</v>
      </c>
      <c r="B123" s="4">
        <v>2</v>
      </c>
      <c r="C123" s="4">
        <v>8</v>
      </c>
      <c r="D123" s="9">
        <v>8</v>
      </c>
      <c r="E123" s="12"/>
      <c r="F123" s="69" t="s">
        <v>144</v>
      </c>
      <c r="G123" s="22">
        <f>G124</f>
        <v>0</v>
      </c>
      <c r="H123" s="16"/>
      <c r="I123" s="43"/>
    </row>
    <row r="124" spans="1:9" ht="12.75">
      <c r="A124" s="11">
        <v>2</v>
      </c>
      <c r="B124" s="11">
        <v>2</v>
      </c>
      <c r="C124" s="11">
        <v>8</v>
      </c>
      <c r="D124" s="12">
        <v>8</v>
      </c>
      <c r="E124" s="12">
        <v>1</v>
      </c>
      <c r="F124" s="28" t="s">
        <v>143</v>
      </c>
      <c r="G124" s="23"/>
      <c r="H124" s="16"/>
      <c r="I124" s="43"/>
    </row>
    <row r="125" spans="1:9" ht="12.75">
      <c r="A125" s="11">
        <v>2</v>
      </c>
      <c r="B125" s="11">
        <v>2</v>
      </c>
      <c r="C125" s="11">
        <v>8</v>
      </c>
      <c r="D125" s="12">
        <v>8</v>
      </c>
      <c r="E125" s="12">
        <v>2</v>
      </c>
      <c r="F125" s="28" t="s">
        <v>141</v>
      </c>
      <c r="G125" s="23"/>
      <c r="H125" s="16"/>
      <c r="I125" s="43"/>
    </row>
    <row r="126" spans="1:9" ht="12.75">
      <c r="A126" s="11">
        <v>2</v>
      </c>
      <c r="B126" s="11">
        <v>2</v>
      </c>
      <c r="C126" s="11">
        <v>8</v>
      </c>
      <c r="D126" s="12">
        <v>8</v>
      </c>
      <c r="E126" s="12">
        <v>3</v>
      </c>
      <c r="F126" s="28" t="s">
        <v>142</v>
      </c>
      <c r="G126" s="23">
        <v>0</v>
      </c>
      <c r="H126" s="16"/>
      <c r="I126" s="43"/>
    </row>
    <row r="127" spans="1:9" ht="12.75">
      <c r="A127" s="11">
        <v>2</v>
      </c>
      <c r="B127" s="11">
        <v>2</v>
      </c>
      <c r="C127" s="11">
        <v>8</v>
      </c>
      <c r="D127" s="12">
        <v>9</v>
      </c>
      <c r="E127" s="12"/>
      <c r="F127" s="28"/>
      <c r="G127" s="22">
        <f>G128</f>
        <v>0</v>
      </c>
      <c r="H127" s="16"/>
      <c r="I127" s="43"/>
    </row>
    <row r="128" spans="1:9" ht="12.75">
      <c r="A128" s="11">
        <v>2</v>
      </c>
      <c r="B128" s="11">
        <v>2</v>
      </c>
      <c r="C128" s="11">
        <v>8</v>
      </c>
      <c r="D128" s="12">
        <v>9</v>
      </c>
      <c r="E128" s="12">
        <v>4</v>
      </c>
      <c r="F128" s="28"/>
      <c r="G128" s="23"/>
      <c r="H128" s="16"/>
      <c r="I128" s="43"/>
    </row>
    <row r="129" spans="3:9" ht="12.75">
      <c r="C129" s="12"/>
      <c r="D129" s="12"/>
      <c r="E129" s="12"/>
      <c r="F129" s="8" t="s">
        <v>1</v>
      </c>
      <c r="G129" s="23"/>
      <c r="H129" s="18">
        <f>+G61</f>
        <v>6174332.050000001</v>
      </c>
      <c r="I129" s="43"/>
    </row>
    <row r="130" spans="1:9" ht="15.75">
      <c r="A130" s="101">
        <v>2</v>
      </c>
      <c r="B130" s="101">
        <v>3</v>
      </c>
      <c r="C130" s="4"/>
      <c r="D130" s="58"/>
      <c r="E130" s="58"/>
      <c r="F130" s="57" t="s">
        <v>16</v>
      </c>
      <c r="G130" s="54">
        <f>+G131+G136+G144+G150+G153+G158+G167+G178</f>
        <v>2796671.83</v>
      </c>
      <c r="H130" s="16"/>
      <c r="I130" s="43"/>
    </row>
    <row r="131" spans="1:9" ht="12.75">
      <c r="A131" s="100">
        <v>2</v>
      </c>
      <c r="B131" s="100">
        <v>3</v>
      </c>
      <c r="C131" s="100">
        <v>1</v>
      </c>
      <c r="D131" s="9"/>
      <c r="E131" s="9"/>
      <c r="F131" s="8" t="s">
        <v>6</v>
      </c>
      <c r="G131" s="22">
        <f>G132+G134</f>
        <v>1658229.0699999998</v>
      </c>
      <c r="H131" s="16"/>
      <c r="I131" s="43"/>
    </row>
    <row r="132" spans="1:9" ht="12.75">
      <c r="A132" s="4">
        <v>2</v>
      </c>
      <c r="B132" s="4">
        <v>3</v>
      </c>
      <c r="C132" s="4">
        <v>1</v>
      </c>
      <c r="D132" s="9">
        <v>1</v>
      </c>
      <c r="E132" s="12"/>
      <c r="F132" s="8" t="s">
        <v>146</v>
      </c>
      <c r="G132" s="22">
        <f>G133</f>
        <v>1651216.17</v>
      </c>
      <c r="H132" s="16"/>
      <c r="I132" s="43"/>
    </row>
    <row r="133" spans="1:9" ht="12.75">
      <c r="A133" s="4">
        <v>2</v>
      </c>
      <c r="B133" s="4">
        <v>3</v>
      </c>
      <c r="C133" s="4">
        <v>1</v>
      </c>
      <c r="D133" s="12">
        <v>1</v>
      </c>
      <c r="E133" s="12">
        <v>1</v>
      </c>
      <c r="F133" s="15" t="s">
        <v>146</v>
      </c>
      <c r="G133" s="23">
        <v>1651216.17</v>
      </c>
      <c r="H133" s="16"/>
      <c r="I133" s="43"/>
    </row>
    <row r="134" spans="1:9" ht="12.75">
      <c r="A134" s="4">
        <v>2</v>
      </c>
      <c r="B134" s="4">
        <v>3</v>
      </c>
      <c r="C134" s="4">
        <v>1</v>
      </c>
      <c r="D134" s="9">
        <v>3</v>
      </c>
      <c r="E134" s="12"/>
      <c r="F134" s="8" t="s">
        <v>76</v>
      </c>
      <c r="G134" s="22">
        <f>G135</f>
        <v>7012.9</v>
      </c>
      <c r="H134" s="16"/>
      <c r="I134" s="43"/>
    </row>
    <row r="135" spans="1:9" ht="12.75">
      <c r="A135" s="4">
        <v>2</v>
      </c>
      <c r="B135" s="4">
        <v>3</v>
      </c>
      <c r="C135" s="4">
        <v>1</v>
      </c>
      <c r="D135" s="12">
        <v>3</v>
      </c>
      <c r="E135" s="12">
        <v>3</v>
      </c>
      <c r="F135" s="15" t="s">
        <v>147</v>
      </c>
      <c r="G135" s="115">
        <v>7012.9</v>
      </c>
      <c r="H135" s="16"/>
      <c r="I135" s="43"/>
    </row>
    <row r="136" spans="1:9" ht="18" customHeight="1">
      <c r="A136" s="100">
        <v>2</v>
      </c>
      <c r="B136" s="100">
        <v>3</v>
      </c>
      <c r="C136" s="100">
        <v>2</v>
      </c>
      <c r="D136" s="9"/>
      <c r="E136" s="12"/>
      <c r="F136" s="8" t="s">
        <v>77</v>
      </c>
      <c r="G136" s="22">
        <f>SUM(G137+G139+G141+G143)</f>
        <v>0</v>
      </c>
      <c r="H136" s="3" t="s">
        <v>64</v>
      </c>
      <c r="I136" s="43" t="s">
        <v>64</v>
      </c>
    </row>
    <row r="137" spans="1:9" ht="15.75" customHeight="1">
      <c r="A137" s="4">
        <v>2</v>
      </c>
      <c r="B137" s="4">
        <v>3</v>
      </c>
      <c r="C137" s="4">
        <v>2</v>
      </c>
      <c r="D137" s="4">
        <v>1</v>
      </c>
      <c r="E137" s="12"/>
      <c r="F137" s="69" t="s">
        <v>78</v>
      </c>
      <c r="G137" s="23">
        <f>G138</f>
        <v>0</v>
      </c>
      <c r="H137" s="16" t="s">
        <v>64</v>
      </c>
      <c r="I137" s="43"/>
    </row>
    <row r="138" spans="1:9" ht="13.5" customHeight="1">
      <c r="A138" s="4">
        <v>2</v>
      </c>
      <c r="B138" s="4">
        <v>3</v>
      </c>
      <c r="C138" s="4">
        <v>2</v>
      </c>
      <c r="D138" s="4">
        <v>1</v>
      </c>
      <c r="E138" s="12">
        <v>1</v>
      </c>
      <c r="F138" s="28" t="s">
        <v>78</v>
      </c>
      <c r="G138" s="23"/>
      <c r="H138" s="16"/>
      <c r="I138" s="43"/>
    </row>
    <row r="139" spans="1:9" ht="12.75">
      <c r="A139" s="4">
        <v>2</v>
      </c>
      <c r="B139" s="4">
        <v>3</v>
      </c>
      <c r="C139" s="4">
        <v>2</v>
      </c>
      <c r="D139" s="9">
        <v>2</v>
      </c>
      <c r="E139" s="12"/>
      <c r="F139" s="69" t="s">
        <v>148</v>
      </c>
      <c r="G139" s="22">
        <f>G140</f>
        <v>0</v>
      </c>
      <c r="H139" s="16"/>
      <c r="I139" s="43"/>
    </row>
    <row r="140" spans="1:9" ht="12.75">
      <c r="A140" s="4">
        <v>2</v>
      </c>
      <c r="B140" s="4">
        <v>3</v>
      </c>
      <c r="C140" s="4">
        <v>2</v>
      </c>
      <c r="D140" s="12">
        <v>2</v>
      </c>
      <c r="E140" s="12">
        <v>1</v>
      </c>
      <c r="F140" s="28" t="s">
        <v>148</v>
      </c>
      <c r="G140" s="23"/>
      <c r="H140" s="16"/>
      <c r="I140" s="43"/>
    </row>
    <row r="141" spans="1:8" ht="12.75">
      <c r="A141" s="4">
        <v>2</v>
      </c>
      <c r="B141" s="4">
        <v>3</v>
      </c>
      <c r="C141" s="4">
        <v>2</v>
      </c>
      <c r="D141" s="9">
        <v>3</v>
      </c>
      <c r="E141" s="12"/>
      <c r="F141" s="69" t="s">
        <v>79</v>
      </c>
      <c r="G141" s="22">
        <f>G142</f>
        <v>0</v>
      </c>
      <c r="H141" s="16"/>
    </row>
    <row r="142" spans="1:8" ht="12.75">
      <c r="A142" s="4">
        <v>2</v>
      </c>
      <c r="B142" s="4">
        <v>3</v>
      </c>
      <c r="C142" s="4">
        <v>2</v>
      </c>
      <c r="D142" s="12">
        <v>3</v>
      </c>
      <c r="E142" s="12">
        <v>1</v>
      </c>
      <c r="F142" s="28" t="s">
        <v>79</v>
      </c>
      <c r="G142" s="23"/>
      <c r="H142" s="16"/>
    </row>
    <row r="143" spans="1:8" ht="12.75">
      <c r="A143" s="4">
        <v>2</v>
      </c>
      <c r="B143" s="4">
        <v>3</v>
      </c>
      <c r="C143" s="4">
        <v>2</v>
      </c>
      <c r="D143" s="9">
        <v>4</v>
      </c>
      <c r="E143" s="12"/>
      <c r="F143" s="28" t="s">
        <v>80</v>
      </c>
      <c r="G143" s="23"/>
      <c r="H143" s="16"/>
    </row>
    <row r="144" spans="1:8" ht="12.75">
      <c r="A144" s="100">
        <v>2</v>
      </c>
      <c r="B144" s="100">
        <v>3</v>
      </c>
      <c r="C144" s="100">
        <v>3</v>
      </c>
      <c r="D144" s="9"/>
      <c r="E144" s="9"/>
      <c r="F144" s="8" t="s">
        <v>50</v>
      </c>
      <c r="G144" s="22">
        <f>SUM(G145:G149)</f>
        <v>115288.74</v>
      </c>
      <c r="H144" s="16" t="s">
        <v>64</v>
      </c>
    </row>
    <row r="145" spans="1:8" ht="12.75">
      <c r="A145" s="4">
        <v>2</v>
      </c>
      <c r="B145" s="4">
        <v>3</v>
      </c>
      <c r="C145" s="4">
        <v>3</v>
      </c>
      <c r="D145" s="9">
        <v>1</v>
      </c>
      <c r="E145" s="20"/>
      <c r="F145" s="15" t="s">
        <v>41</v>
      </c>
      <c r="G145" s="23"/>
      <c r="H145" s="16"/>
    </row>
    <row r="146" spans="1:9" ht="12.75">
      <c r="A146" s="4">
        <v>2</v>
      </c>
      <c r="B146" s="4">
        <v>3</v>
      </c>
      <c r="C146" s="4">
        <v>3</v>
      </c>
      <c r="D146" s="9">
        <v>2</v>
      </c>
      <c r="E146" s="12"/>
      <c r="F146" s="15" t="s">
        <v>51</v>
      </c>
      <c r="G146" s="23">
        <v>115288.74</v>
      </c>
      <c r="H146" s="16"/>
      <c r="I146" s="3" t="s">
        <v>64</v>
      </c>
    </row>
    <row r="147" spans="1:8" ht="12.75">
      <c r="A147" s="4">
        <v>2</v>
      </c>
      <c r="B147" s="4">
        <v>3</v>
      </c>
      <c r="C147" s="4">
        <v>3</v>
      </c>
      <c r="D147" s="9">
        <v>3</v>
      </c>
      <c r="E147" s="12"/>
      <c r="F147" s="28" t="s">
        <v>149</v>
      </c>
      <c r="G147" s="23"/>
      <c r="H147" s="16"/>
    </row>
    <row r="148" spans="1:8" ht="12.75">
      <c r="A148" s="4">
        <v>2</v>
      </c>
      <c r="B148" s="4">
        <v>3</v>
      </c>
      <c r="C148" s="4">
        <v>3</v>
      </c>
      <c r="D148" s="9">
        <v>4</v>
      </c>
      <c r="E148" s="12"/>
      <c r="F148" s="28" t="s">
        <v>242</v>
      </c>
      <c r="G148" s="23"/>
      <c r="H148" s="16"/>
    </row>
    <row r="149" spans="1:9" ht="12.75">
      <c r="A149" s="4">
        <v>2</v>
      </c>
      <c r="B149" s="4">
        <v>3</v>
      </c>
      <c r="C149" s="4">
        <v>3</v>
      </c>
      <c r="D149" s="9">
        <v>5</v>
      </c>
      <c r="E149" s="12"/>
      <c r="F149" s="28" t="s">
        <v>109</v>
      </c>
      <c r="G149" s="23"/>
      <c r="H149" s="16"/>
      <c r="I149" s="43"/>
    </row>
    <row r="150" spans="1:7" ht="12.75">
      <c r="A150" s="100">
        <v>2</v>
      </c>
      <c r="B150" s="100">
        <v>3</v>
      </c>
      <c r="C150" s="100">
        <v>4</v>
      </c>
      <c r="F150" s="14" t="s">
        <v>150</v>
      </c>
      <c r="G150" s="26">
        <f>G151</f>
        <v>0</v>
      </c>
    </row>
    <row r="151" spans="1:7" ht="12.75">
      <c r="A151" s="4">
        <v>2</v>
      </c>
      <c r="B151" s="4">
        <v>3</v>
      </c>
      <c r="C151" s="4">
        <v>4</v>
      </c>
      <c r="D151" s="9">
        <v>1</v>
      </c>
      <c r="F151" s="2" t="s">
        <v>151</v>
      </c>
      <c r="G151" s="3">
        <f>G152</f>
        <v>0</v>
      </c>
    </row>
    <row r="152" spans="1:9" ht="12.75">
      <c r="A152" s="4">
        <v>2</v>
      </c>
      <c r="B152" s="4">
        <v>3</v>
      </c>
      <c r="C152" s="4">
        <v>4</v>
      </c>
      <c r="D152" s="9">
        <v>1</v>
      </c>
      <c r="E152" s="12">
        <v>1</v>
      </c>
      <c r="F152" s="2" t="s">
        <v>151</v>
      </c>
      <c r="I152" s="3" t="s">
        <v>64</v>
      </c>
    </row>
    <row r="153" spans="1:9" ht="12.75">
      <c r="A153" s="100">
        <v>2</v>
      </c>
      <c r="B153" s="100">
        <v>3</v>
      </c>
      <c r="C153" s="100">
        <v>5</v>
      </c>
      <c r="D153" s="12"/>
      <c r="E153" s="12"/>
      <c r="F153" s="69" t="s">
        <v>59</v>
      </c>
      <c r="G153" s="22">
        <f>G155+G157</f>
        <v>63295.6</v>
      </c>
      <c r="H153" s="16"/>
      <c r="I153" s="43"/>
    </row>
    <row r="154" spans="1:9" ht="12.75">
      <c r="A154" s="4">
        <v>2</v>
      </c>
      <c r="B154" s="4">
        <v>3</v>
      </c>
      <c r="C154" s="4">
        <v>5</v>
      </c>
      <c r="D154" s="9">
        <v>2</v>
      </c>
      <c r="E154" s="12"/>
      <c r="F154" s="69" t="s">
        <v>243</v>
      </c>
      <c r="G154" s="23">
        <v>0</v>
      </c>
      <c r="H154" s="16"/>
      <c r="I154" s="43"/>
    </row>
    <row r="155" spans="1:9" ht="12.75">
      <c r="A155" s="4">
        <v>2</v>
      </c>
      <c r="B155" s="4">
        <v>3</v>
      </c>
      <c r="C155" s="4">
        <v>5</v>
      </c>
      <c r="D155" s="9">
        <v>3</v>
      </c>
      <c r="E155" s="12"/>
      <c r="F155" s="69" t="s">
        <v>244</v>
      </c>
      <c r="G155" s="23">
        <v>33335</v>
      </c>
      <c r="H155" s="16" t="s">
        <v>64</v>
      </c>
      <c r="I155" s="43"/>
    </row>
    <row r="156" spans="1:9" ht="12.75">
      <c r="A156" s="4">
        <v>2</v>
      </c>
      <c r="B156" s="4">
        <v>3</v>
      </c>
      <c r="C156" s="4">
        <v>5</v>
      </c>
      <c r="D156" s="9">
        <v>4</v>
      </c>
      <c r="E156" s="12"/>
      <c r="F156" s="69" t="s">
        <v>245</v>
      </c>
      <c r="G156" s="23"/>
      <c r="H156" s="16" t="s">
        <v>64</v>
      </c>
      <c r="I156" s="43" t="s">
        <v>64</v>
      </c>
    </row>
    <row r="157" spans="1:9" ht="12.75">
      <c r="A157" s="4">
        <v>2</v>
      </c>
      <c r="B157" s="4">
        <v>3</v>
      </c>
      <c r="C157" s="4">
        <v>5</v>
      </c>
      <c r="D157" s="9">
        <v>5</v>
      </c>
      <c r="E157" s="12"/>
      <c r="F157" s="69" t="s">
        <v>246</v>
      </c>
      <c r="G157" s="23">
        <v>29960.6</v>
      </c>
      <c r="H157" s="16"/>
      <c r="I157" s="43"/>
    </row>
    <row r="158" spans="1:9" ht="12.75">
      <c r="A158" s="100">
        <v>2</v>
      </c>
      <c r="B158" s="100">
        <v>3</v>
      </c>
      <c r="C158" s="100">
        <v>6</v>
      </c>
      <c r="D158" s="9"/>
      <c r="E158" s="12"/>
      <c r="F158" s="69" t="s">
        <v>84</v>
      </c>
      <c r="G158" s="22">
        <f>G160+G161+G163</f>
        <v>12414.579999999998</v>
      </c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1</v>
      </c>
      <c r="E159" s="12"/>
      <c r="F159" s="69" t="s">
        <v>152</v>
      </c>
      <c r="G159" s="22">
        <f>G160</f>
        <v>1292.25</v>
      </c>
      <c r="H159" s="16" t="s">
        <v>64</v>
      </c>
      <c r="I159" s="43"/>
    </row>
    <row r="160" spans="1:9" ht="12.75">
      <c r="A160" s="4">
        <v>2</v>
      </c>
      <c r="B160" s="4">
        <v>3</v>
      </c>
      <c r="C160" s="4">
        <v>6</v>
      </c>
      <c r="D160" s="9">
        <v>1</v>
      </c>
      <c r="E160" s="12">
        <v>1</v>
      </c>
      <c r="F160" s="28" t="s">
        <v>153</v>
      </c>
      <c r="G160" s="23">
        <v>1292.25</v>
      </c>
      <c r="H160" s="16"/>
      <c r="I160" s="43"/>
    </row>
    <row r="161" spans="1:9" ht="12.75">
      <c r="A161" s="4">
        <v>2</v>
      </c>
      <c r="B161" s="4">
        <v>3</v>
      </c>
      <c r="C161" s="4">
        <v>6</v>
      </c>
      <c r="D161" s="9">
        <v>2</v>
      </c>
      <c r="E161" s="12"/>
      <c r="F161" s="69" t="s">
        <v>81</v>
      </c>
      <c r="G161" s="22">
        <f>G162</f>
        <v>987.87</v>
      </c>
      <c r="H161" s="16"/>
      <c r="I161" s="43"/>
    </row>
    <row r="162" spans="1:9" ht="12.75">
      <c r="A162" s="4">
        <v>2</v>
      </c>
      <c r="B162" s="4">
        <v>3</v>
      </c>
      <c r="C162" s="4">
        <v>6</v>
      </c>
      <c r="D162" s="9">
        <v>2</v>
      </c>
      <c r="E162" s="12">
        <v>1</v>
      </c>
      <c r="F162" s="28" t="s">
        <v>154</v>
      </c>
      <c r="G162" s="23">
        <v>987.87</v>
      </c>
      <c r="H162" s="16"/>
      <c r="I162" s="43"/>
    </row>
    <row r="163" spans="1:9" ht="12.75">
      <c r="A163" s="4">
        <v>2</v>
      </c>
      <c r="B163" s="4">
        <v>3</v>
      </c>
      <c r="C163" s="4">
        <v>6</v>
      </c>
      <c r="D163" s="9">
        <v>3</v>
      </c>
      <c r="E163" s="12"/>
      <c r="F163" s="69" t="s">
        <v>247</v>
      </c>
      <c r="G163" s="22">
        <f>G164+G165+G166</f>
        <v>10134.46</v>
      </c>
      <c r="H163" s="16"/>
      <c r="I163" s="43"/>
    </row>
    <row r="164" spans="1:9" ht="12.75">
      <c r="A164" s="4">
        <v>2</v>
      </c>
      <c r="B164" s="4">
        <v>3</v>
      </c>
      <c r="C164" s="4">
        <v>6</v>
      </c>
      <c r="D164" s="9">
        <v>3</v>
      </c>
      <c r="E164" s="12">
        <v>1</v>
      </c>
      <c r="F164" s="28" t="s">
        <v>155</v>
      </c>
      <c r="G164" s="23">
        <v>10134.46</v>
      </c>
      <c r="H164" s="16" t="s">
        <v>64</v>
      </c>
      <c r="I164" s="43"/>
    </row>
    <row r="165" spans="1:9" ht="12.75">
      <c r="A165" s="4">
        <v>2</v>
      </c>
      <c r="B165" s="4">
        <v>3</v>
      </c>
      <c r="C165" s="4">
        <v>6</v>
      </c>
      <c r="D165" s="9">
        <v>3</v>
      </c>
      <c r="E165" s="12">
        <v>3</v>
      </c>
      <c r="F165" s="28" t="s">
        <v>248</v>
      </c>
      <c r="G165" s="23"/>
      <c r="H165" s="16"/>
      <c r="I165" s="43"/>
    </row>
    <row r="166" spans="1:9" ht="12.75">
      <c r="A166" s="4">
        <v>2</v>
      </c>
      <c r="B166" s="4">
        <v>3</v>
      </c>
      <c r="C166" s="4">
        <v>6</v>
      </c>
      <c r="D166" s="9">
        <v>3</v>
      </c>
      <c r="E166" s="12">
        <v>4</v>
      </c>
      <c r="F166" s="28" t="s">
        <v>156</v>
      </c>
      <c r="G166" s="23"/>
      <c r="H166" s="16"/>
      <c r="I166" s="43"/>
    </row>
    <row r="167" spans="1:9" ht="29.25" customHeight="1">
      <c r="A167" s="100">
        <v>2</v>
      </c>
      <c r="B167" s="100">
        <v>3</v>
      </c>
      <c r="C167" s="100">
        <v>7</v>
      </c>
      <c r="D167" s="9"/>
      <c r="E167" s="9"/>
      <c r="F167" s="21" t="s">
        <v>52</v>
      </c>
      <c r="G167" s="22">
        <f>G168+G172+G174</f>
        <v>646234.89</v>
      </c>
      <c r="H167" s="16" t="s">
        <v>64</v>
      </c>
      <c r="I167" s="43"/>
    </row>
    <row r="168" spans="1:9" ht="12.75">
      <c r="A168" s="4">
        <v>2</v>
      </c>
      <c r="B168" s="4">
        <v>3</v>
      </c>
      <c r="C168" s="4">
        <v>7</v>
      </c>
      <c r="D168" s="9">
        <v>1</v>
      </c>
      <c r="E168" s="12"/>
      <c r="F168" s="8" t="s">
        <v>9</v>
      </c>
      <c r="G168" s="22">
        <f>G169+G170</f>
        <v>506310.61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1</v>
      </c>
      <c r="E169" s="12">
        <v>1</v>
      </c>
      <c r="F169" s="2" t="s">
        <v>157</v>
      </c>
      <c r="G169" s="23">
        <v>488900</v>
      </c>
      <c r="H169" s="16" t="s">
        <v>64</v>
      </c>
      <c r="I169" s="43"/>
    </row>
    <row r="170" spans="1:9" ht="12.75">
      <c r="A170" s="4">
        <v>2</v>
      </c>
      <c r="B170" s="4">
        <v>3</v>
      </c>
      <c r="C170" s="4">
        <v>7</v>
      </c>
      <c r="D170" s="9">
        <v>1</v>
      </c>
      <c r="E170" s="12">
        <v>2</v>
      </c>
      <c r="F170" s="28" t="s">
        <v>158</v>
      </c>
      <c r="G170" s="23">
        <v>17410.61</v>
      </c>
      <c r="H170" s="16" t="s">
        <v>64</v>
      </c>
      <c r="I170" s="43"/>
    </row>
    <row r="171" spans="1:9" ht="12.75">
      <c r="A171" s="4">
        <v>2</v>
      </c>
      <c r="B171" s="4">
        <v>3</v>
      </c>
      <c r="C171" s="4">
        <v>7</v>
      </c>
      <c r="D171" s="9">
        <v>1</v>
      </c>
      <c r="E171" s="12">
        <v>4</v>
      </c>
      <c r="F171" s="28" t="s">
        <v>159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7</v>
      </c>
      <c r="D172" s="9">
        <v>1</v>
      </c>
      <c r="E172" s="12">
        <v>5</v>
      </c>
      <c r="F172" s="28" t="s">
        <v>160</v>
      </c>
      <c r="G172" s="23"/>
      <c r="H172" s="16" t="s">
        <v>64</v>
      </c>
      <c r="I172" s="43"/>
    </row>
    <row r="173" spans="1:9" ht="12.75">
      <c r="A173" s="4">
        <v>2</v>
      </c>
      <c r="B173" s="4">
        <v>3</v>
      </c>
      <c r="C173" s="4">
        <v>7</v>
      </c>
      <c r="D173" s="9">
        <v>1</v>
      </c>
      <c r="E173" s="12">
        <v>6</v>
      </c>
      <c r="F173" s="28" t="s">
        <v>161</v>
      </c>
      <c r="G173" s="106"/>
      <c r="H173" s="16" t="s">
        <v>64</v>
      </c>
      <c r="I173" s="43"/>
    </row>
    <row r="174" spans="1:9" ht="12.75">
      <c r="A174" s="4">
        <v>2</v>
      </c>
      <c r="B174" s="4">
        <v>3</v>
      </c>
      <c r="C174" s="4">
        <v>7</v>
      </c>
      <c r="D174" s="9">
        <v>2</v>
      </c>
      <c r="E174" s="12"/>
      <c r="F174" s="69" t="s">
        <v>249</v>
      </c>
      <c r="G174" s="22">
        <f>G175+G176+G177</f>
        <v>139924.28</v>
      </c>
      <c r="H174" s="16"/>
      <c r="I174" s="43"/>
    </row>
    <row r="175" spans="1:9" ht="12.75">
      <c r="A175" s="4">
        <v>2</v>
      </c>
      <c r="B175" s="4">
        <v>3</v>
      </c>
      <c r="C175" s="4">
        <v>7</v>
      </c>
      <c r="D175" s="9">
        <v>2</v>
      </c>
      <c r="E175" s="12">
        <v>3</v>
      </c>
      <c r="F175" s="28" t="s">
        <v>250</v>
      </c>
      <c r="G175" s="23">
        <v>8022.01</v>
      </c>
      <c r="H175" s="16"/>
      <c r="I175" s="43"/>
    </row>
    <row r="176" spans="1:9" ht="12.75">
      <c r="A176" s="4">
        <v>2</v>
      </c>
      <c r="B176" s="4">
        <v>3</v>
      </c>
      <c r="C176" s="4">
        <v>7</v>
      </c>
      <c r="D176" s="9">
        <v>2</v>
      </c>
      <c r="E176" s="12">
        <v>4</v>
      </c>
      <c r="F176" s="28" t="s">
        <v>190</v>
      </c>
      <c r="G176" s="23"/>
      <c r="H176" s="16"/>
      <c r="I176" s="43"/>
    </row>
    <row r="177" spans="1:9" ht="12.75">
      <c r="A177" s="4">
        <v>2</v>
      </c>
      <c r="B177" s="4">
        <v>3</v>
      </c>
      <c r="C177" s="4">
        <v>7</v>
      </c>
      <c r="D177" s="9">
        <v>2</v>
      </c>
      <c r="E177" s="12">
        <v>6</v>
      </c>
      <c r="F177" s="28" t="s">
        <v>251</v>
      </c>
      <c r="G177" s="23">
        <v>131902.27</v>
      </c>
      <c r="H177" s="16" t="s">
        <v>64</v>
      </c>
      <c r="I177" s="43"/>
    </row>
    <row r="178" spans="1:9" ht="12.75">
      <c r="A178" s="4">
        <v>2</v>
      </c>
      <c r="B178" s="4">
        <v>3</v>
      </c>
      <c r="C178" s="4">
        <v>9</v>
      </c>
      <c r="D178" s="9"/>
      <c r="E178" s="9"/>
      <c r="F178" s="8" t="s">
        <v>42</v>
      </c>
      <c r="G178" s="22">
        <f>SUM(G179+G180+G181+G182+G183+G184+G185)</f>
        <v>301208.95</v>
      </c>
      <c r="H178" s="16"/>
      <c r="I178" s="43"/>
    </row>
    <row r="179" spans="1:9" ht="12.75">
      <c r="A179" s="4">
        <v>2</v>
      </c>
      <c r="B179" s="4">
        <v>3</v>
      </c>
      <c r="C179" s="4">
        <v>9</v>
      </c>
      <c r="D179" s="9">
        <v>1</v>
      </c>
      <c r="E179" s="12"/>
      <c r="F179" s="15" t="s">
        <v>10</v>
      </c>
      <c r="G179" s="23">
        <v>35296.4</v>
      </c>
      <c r="H179" s="16"/>
      <c r="I179" s="43"/>
    </row>
    <row r="180" spans="1:9" ht="12.75">
      <c r="A180" s="4">
        <v>2</v>
      </c>
      <c r="B180" s="4">
        <v>3</v>
      </c>
      <c r="C180" s="4">
        <v>9</v>
      </c>
      <c r="D180" s="9">
        <v>2</v>
      </c>
      <c r="E180" s="12"/>
      <c r="F180" s="28" t="s">
        <v>197</v>
      </c>
      <c r="G180" s="23">
        <v>247561.09</v>
      </c>
      <c r="H180" s="16"/>
      <c r="I180" s="43"/>
    </row>
    <row r="181" spans="1:9" ht="12.75">
      <c r="A181" s="4">
        <v>2</v>
      </c>
      <c r="B181" s="4">
        <v>3</v>
      </c>
      <c r="C181" s="4">
        <v>9</v>
      </c>
      <c r="D181" s="9">
        <v>3</v>
      </c>
      <c r="E181" s="12"/>
      <c r="F181" s="28" t="s">
        <v>252</v>
      </c>
      <c r="G181" s="23"/>
      <c r="H181" s="16"/>
      <c r="I181" s="43"/>
    </row>
    <row r="182" spans="1:9" ht="12.75">
      <c r="A182" s="4">
        <v>2</v>
      </c>
      <c r="B182" s="4">
        <v>3</v>
      </c>
      <c r="C182" s="4">
        <v>9</v>
      </c>
      <c r="D182" s="9">
        <v>5</v>
      </c>
      <c r="E182" s="12"/>
      <c r="F182" s="28" t="s">
        <v>198</v>
      </c>
      <c r="G182" s="23"/>
      <c r="H182" s="16"/>
      <c r="I182" s="43" t="s">
        <v>64</v>
      </c>
    </row>
    <row r="183" spans="1:9" ht="12.75">
      <c r="A183" s="4">
        <v>2</v>
      </c>
      <c r="B183" s="4">
        <v>3</v>
      </c>
      <c r="C183" s="4">
        <v>9</v>
      </c>
      <c r="D183" s="9">
        <v>6</v>
      </c>
      <c r="E183" s="12"/>
      <c r="F183" s="15" t="s">
        <v>0</v>
      </c>
      <c r="G183" s="23">
        <v>18351.46</v>
      </c>
      <c r="H183" s="16"/>
      <c r="I183" s="43"/>
    </row>
    <row r="184" spans="1:9" ht="12.75">
      <c r="A184" s="4">
        <v>2</v>
      </c>
      <c r="B184" s="4">
        <v>3</v>
      </c>
      <c r="C184" s="4">
        <v>9</v>
      </c>
      <c r="D184" s="9">
        <v>9</v>
      </c>
      <c r="E184" s="12">
        <v>1</v>
      </c>
      <c r="F184" s="28" t="s">
        <v>199</v>
      </c>
      <c r="G184" s="23"/>
      <c r="H184" s="16"/>
      <c r="I184" s="43"/>
    </row>
    <row r="185" spans="1:9" ht="12.75">
      <c r="A185" s="4">
        <v>2</v>
      </c>
      <c r="B185" s="4">
        <v>3</v>
      </c>
      <c r="C185" s="4">
        <v>9</v>
      </c>
      <c r="D185" s="9">
        <v>9</v>
      </c>
      <c r="E185" s="12">
        <v>2</v>
      </c>
      <c r="F185" s="28" t="s">
        <v>194</v>
      </c>
      <c r="G185" s="23"/>
      <c r="H185" s="16"/>
      <c r="I185" s="43"/>
    </row>
    <row r="186" spans="3:9" ht="12.75">
      <c r="C186" s="12"/>
      <c r="D186" s="12"/>
      <c r="E186" s="12"/>
      <c r="G186" s="47"/>
      <c r="H186" s="16" t="s">
        <v>64</v>
      </c>
      <c r="I186" s="43" t="s">
        <v>64</v>
      </c>
    </row>
    <row r="187" spans="3:9" ht="12.75">
      <c r="C187" s="12"/>
      <c r="D187" s="12"/>
      <c r="E187" s="12"/>
      <c r="F187" s="8" t="s">
        <v>61</v>
      </c>
      <c r="G187" s="47"/>
      <c r="H187" s="18">
        <f>+G130</f>
        <v>2796671.83</v>
      </c>
      <c r="I187" s="43"/>
    </row>
    <row r="188" spans="1:9" ht="15.75">
      <c r="A188" s="101">
        <v>2</v>
      </c>
      <c r="B188" s="101">
        <v>4</v>
      </c>
      <c r="C188" s="103"/>
      <c r="D188" s="71"/>
      <c r="E188" s="71"/>
      <c r="F188" s="57" t="s">
        <v>65</v>
      </c>
      <c r="G188" s="80">
        <f>G189+G194+G201+G204</f>
        <v>495000</v>
      </c>
      <c r="H188" s="16"/>
      <c r="I188" s="43"/>
    </row>
    <row r="189" spans="1:9" ht="12.75">
      <c r="A189" s="100">
        <v>2</v>
      </c>
      <c r="B189" s="100">
        <v>4</v>
      </c>
      <c r="C189" s="100">
        <v>1</v>
      </c>
      <c r="D189" s="9"/>
      <c r="E189" s="12"/>
      <c r="F189" s="8" t="s">
        <v>88</v>
      </c>
      <c r="G189" s="23">
        <f>G190+G197+G199</f>
        <v>45000</v>
      </c>
      <c r="H189" s="16"/>
      <c r="I189" s="43"/>
    </row>
    <row r="190" spans="1:9" ht="12.75">
      <c r="A190" s="4">
        <v>2</v>
      </c>
      <c r="B190" s="4">
        <v>4</v>
      </c>
      <c r="C190" s="4">
        <v>1</v>
      </c>
      <c r="D190" s="9">
        <v>2</v>
      </c>
      <c r="E190" s="12"/>
      <c r="F190" s="8" t="s">
        <v>82</v>
      </c>
      <c r="G190" s="23">
        <f>G191</f>
        <v>0</v>
      </c>
      <c r="H190" s="16"/>
      <c r="I190" s="43"/>
    </row>
    <row r="191" spans="1:9" ht="12.75">
      <c r="A191" s="4">
        <v>2</v>
      </c>
      <c r="B191" s="4">
        <v>4</v>
      </c>
      <c r="C191" s="4">
        <v>1</v>
      </c>
      <c r="D191" s="9">
        <v>2</v>
      </c>
      <c r="E191" s="12">
        <v>1</v>
      </c>
      <c r="F191" s="15" t="s">
        <v>162</v>
      </c>
      <c r="G191" s="23"/>
      <c r="H191" s="16"/>
      <c r="I191" s="43" t="s">
        <v>64</v>
      </c>
    </row>
    <row r="192" spans="1:9" ht="12.75">
      <c r="A192" s="4">
        <v>2</v>
      </c>
      <c r="B192" s="4">
        <v>4</v>
      </c>
      <c r="C192" s="4">
        <v>1</v>
      </c>
      <c r="D192" s="9">
        <v>3</v>
      </c>
      <c r="E192" s="12"/>
      <c r="F192" s="69" t="s">
        <v>200</v>
      </c>
      <c r="G192" s="23">
        <v>0</v>
      </c>
      <c r="H192" s="16"/>
      <c r="I192" s="43"/>
    </row>
    <row r="193" spans="1:9" ht="12.75">
      <c r="A193" s="4">
        <v>2</v>
      </c>
      <c r="B193" s="4">
        <v>4</v>
      </c>
      <c r="C193" s="4">
        <v>1</v>
      </c>
      <c r="D193" s="9">
        <v>3</v>
      </c>
      <c r="E193" s="12">
        <v>1</v>
      </c>
      <c r="F193" s="28" t="s">
        <v>200</v>
      </c>
      <c r="G193" s="23">
        <v>0</v>
      </c>
      <c r="H193" s="16"/>
      <c r="I193" s="43"/>
    </row>
    <row r="194" spans="1:9" ht="12.75">
      <c r="A194" s="4">
        <v>2</v>
      </c>
      <c r="B194" s="4">
        <v>4</v>
      </c>
      <c r="C194" s="4">
        <v>1</v>
      </c>
      <c r="D194" s="9">
        <v>4</v>
      </c>
      <c r="E194" s="12"/>
      <c r="F194" s="8" t="s">
        <v>83</v>
      </c>
      <c r="G194" s="23">
        <f>G195</f>
        <v>0</v>
      </c>
      <c r="H194" s="16" t="s">
        <v>64</v>
      </c>
      <c r="I194" s="43"/>
    </row>
    <row r="195" spans="1:9" ht="12.75">
      <c r="A195" s="4">
        <v>2</v>
      </c>
      <c r="B195" s="4">
        <v>4</v>
      </c>
      <c r="C195" s="4">
        <v>1</v>
      </c>
      <c r="D195" s="9">
        <v>4</v>
      </c>
      <c r="E195" s="12">
        <v>1</v>
      </c>
      <c r="F195" s="15" t="s">
        <v>163</v>
      </c>
      <c r="G195" s="23"/>
      <c r="H195" s="16" t="s">
        <v>64</v>
      </c>
      <c r="I195" s="43"/>
    </row>
    <row r="196" spans="1:9" ht="12.75">
      <c r="A196" s="4">
        <v>2</v>
      </c>
      <c r="B196" s="4">
        <v>4</v>
      </c>
      <c r="C196" s="4">
        <v>1</v>
      </c>
      <c r="D196" s="9">
        <v>4</v>
      </c>
      <c r="E196" s="12">
        <v>2</v>
      </c>
      <c r="F196" s="15" t="s">
        <v>164</v>
      </c>
      <c r="G196" s="23">
        <v>0</v>
      </c>
      <c r="H196" s="16"/>
      <c r="I196" s="43" t="s">
        <v>64</v>
      </c>
    </row>
    <row r="197" spans="1:9" ht="12.75">
      <c r="A197" s="4">
        <v>2</v>
      </c>
      <c r="B197" s="4">
        <v>4</v>
      </c>
      <c r="C197" s="4">
        <v>1</v>
      </c>
      <c r="D197" s="9">
        <v>5</v>
      </c>
      <c r="E197" s="12"/>
      <c r="F197" s="8" t="s">
        <v>260</v>
      </c>
      <c r="G197" s="22">
        <f>G198</f>
        <v>0</v>
      </c>
      <c r="H197" s="16"/>
      <c r="I197" s="43"/>
    </row>
    <row r="198" spans="1:9" ht="12.75">
      <c r="A198" s="4">
        <v>2</v>
      </c>
      <c r="B198" s="4">
        <v>4</v>
      </c>
      <c r="C198" s="4">
        <v>1</v>
      </c>
      <c r="D198" s="9">
        <v>5</v>
      </c>
      <c r="E198" s="12">
        <v>1</v>
      </c>
      <c r="F198" s="15" t="s">
        <v>260</v>
      </c>
      <c r="G198" s="23"/>
      <c r="H198" s="16"/>
      <c r="I198" s="43"/>
    </row>
    <row r="199" spans="1:9" ht="12.75">
      <c r="A199" s="4">
        <v>2</v>
      </c>
      <c r="B199" s="4">
        <v>4</v>
      </c>
      <c r="C199" s="4">
        <v>1</v>
      </c>
      <c r="D199" s="9">
        <v>6</v>
      </c>
      <c r="E199" s="12"/>
      <c r="F199" s="8" t="s">
        <v>201</v>
      </c>
      <c r="G199" s="22">
        <f>G200</f>
        <v>45000</v>
      </c>
      <c r="H199" s="16"/>
      <c r="I199" s="43"/>
    </row>
    <row r="200" spans="1:9" ht="12.75">
      <c r="A200" s="4">
        <v>2</v>
      </c>
      <c r="B200" s="4">
        <v>4</v>
      </c>
      <c r="C200" s="4">
        <v>1</v>
      </c>
      <c r="D200" s="9">
        <v>6</v>
      </c>
      <c r="E200" s="12">
        <v>1</v>
      </c>
      <c r="F200" s="15" t="s">
        <v>165</v>
      </c>
      <c r="G200" s="23">
        <v>45000</v>
      </c>
      <c r="H200" s="18"/>
      <c r="I200" s="43"/>
    </row>
    <row r="201" spans="1:9" ht="12.75">
      <c r="A201" s="100">
        <v>2</v>
      </c>
      <c r="B201" s="100">
        <v>4</v>
      </c>
      <c r="C201" s="100">
        <v>2</v>
      </c>
      <c r="D201" s="9"/>
      <c r="E201" s="12"/>
      <c r="F201" s="8" t="s">
        <v>169</v>
      </c>
      <c r="G201" s="90">
        <f>G202</f>
        <v>450000</v>
      </c>
      <c r="H201" s="18" t="s">
        <v>64</v>
      </c>
      <c r="I201" s="43"/>
    </row>
    <row r="202" spans="1:9" ht="17.25" customHeight="1">
      <c r="A202" s="4">
        <v>2</v>
      </c>
      <c r="B202" s="4">
        <v>4</v>
      </c>
      <c r="C202" s="4">
        <v>2</v>
      </c>
      <c r="D202" s="9">
        <v>2</v>
      </c>
      <c r="E202" s="12"/>
      <c r="F202" s="69" t="s">
        <v>202</v>
      </c>
      <c r="G202" s="47">
        <f>G203</f>
        <v>450000</v>
      </c>
      <c r="H202" s="16"/>
      <c r="I202" s="43" t="s">
        <v>64</v>
      </c>
    </row>
    <row r="203" spans="1:9" ht="17.25" customHeight="1">
      <c r="A203" s="4">
        <v>2</v>
      </c>
      <c r="B203" s="4">
        <v>4</v>
      </c>
      <c r="C203" s="4">
        <v>2</v>
      </c>
      <c r="D203" s="9">
        <v>2</v>
      </c>
      <c r="E203" s="12">
        <v>2</v>
      </c>
      <c r="F203" s="28" t="s">
        <v>170</v>
      </c>
      <c r="G203" s="47">
        <v>450000</v>
      </c>
      <c r="H203" s="16" t="s">
        <v>64</v>
      </c>
      <c r="I203" s="43"/>
    </row>
    <row r="204" spans="1:9" ht="12.75">
      <c r="A204" s="100">
        <v>2</v>
      </c>
      <c r="B204" s="100">
        <v>4</v>
      </c>
      <c r="C204" s="100">
        <v>7</v>
      </c>
      <c r="D204" s="9"/>
      <c r="E204" s="12"/>
      <c r="F204" s="8" t="s">
        <v>92</v>
      </c>
      <c r="G204" s="90">
        <f>G205</f>
        <v>0</v>
      </c>
      <c r="H204" s="16"/>
      <c r="I204" s="43"/>
    </row>
    <row r="205" spans="1:9" ht="12.75">
      <c r="A205" s="4">
        <v>2</v>
      </c>
      <c r="B205" s="4">
        <v>4</v>
      </c>
      <c r="C205" s="4">
        <v>7</v>
      </c>
      <c r="D205" s="12">
        <v>2</v>
      </c>
      <c r="E205" s="12"/>
      <c r="F205" s="15" t="s">
        <v>171</v>
      </c>
      <c r="G205" s="47"/>
      <c r="H205" s="16"/>
      <c r="I205" s="43" t="s">
        <v>64</v>
      </c>
    </row>
    <row r="206" spans="3:9" ht="12.75">
      <c r="C206" s="12"/>
      <c r="D206" s="12"/>
      <c r="E206" s="12"/>
      <c r="F206" s="8" t="s">
        <v>87</v>
      </c>
      <c r="G206" s="47"/>
      <c r="H206" s="18">
        <f>G188</f>
        <v>495000</v>
      </c>
      <c r="I206" s="43"/>
    </row>
    <row r="207" spans="1:9" ht="15.75">
      <c r="A207" s="101">
        <v>2</v>
      </c>
      <c r="B207" s="101">
        <v>5</v>
      </c>
      <c r="C207" s="101"/>
      <c r="D207" s="71"/>
      <c r="E207" s="71"/>
      <c r="F207" s="57" t="s">
        <v>105</v>
      </c>
      <c r="G207" s="80">
        <f>+G208+G211</f>
        <v>0</v>
      </c>
      <c r="H207" s="16"/>
      <c r="I207" s="43"/>
    </row>
    <row r="208" spans="1:9" ht="12.75">
      <c r="A208" s="100">
        <v>2</v>
      </c>
      <c r="B208" s="100">
        <v>5</v>
      </c>
      <c r="C208" s="100">
        <v>1</v>
      </c>
      <c r="D208" s="9"/>
      <c r="E208" s="12"/>
      <c r="F208" s="8" t="s">
        <v>106</v>
      </c>
      <c r="G208" s="90">
        <f>+G210</f>
        <v>0</v>
      </c>
      <c r="H208" s="16"/>
      <c r="I208" s="43"/>
    </row>
    <row r="209" spans="1:9" ht="12.75">
      <c r="A209" s="4">
        <v>2</v>
      </c>
      <c r="B209" s="4">
        <v>5</v>
      </c>
      <c r="C209" s="4">
        <v>1</v>
      </c>
      <c r="D209" s="9">
        <v>1</v>
      </c>
      <c r="E209" s="12"/>
      <c r="F209" s="15" t="s">
        <v>166</v>
      </c>
      <c r="G209" s="90" t="s">
        <v>64</v>
      </c>
      <c r="H209" s="16" t="s">
        <v>64</v>
      </c>
      <c r="I209" s="43"/>
    </row>
    <row r="210" spans="1:9" ht="12.75">
      <c r="A210" s="4">
        <v>2</v>
      </c>
      <c r="B210" s="4">
        <v>5</v>
      </c>
      <c r="C210" s="4">
        <v>1</v>
      </c>
      <c r="D210" s="9">
        <v>2</v>
      </c>
      <c r="E210" s="12"/>
      <c r="F210" s="15" t="s">
        <v>167</v>
      </c>
      <c r="G210" s="47"/>
      <c r="H210" s="16" t="s">
        <v>64</v>
      </c>
      <c r="I210" s="43"/>
    </row>
    <row r="211" spans="1:9" ht="12.75">
      <c r="A211" s="4">
        <v>2</v>
      </c>
      <c r="B211" s="4">
        <v>5</v>
      </c>
      <c r="C211" s="4">
        <v>1</v>
      </c>
      <c r="D211" s="9">
        <v>3</v>
      </c>
      <c r="E211" s="12"/>
      <c r="F211" s="15" t="s">
        <v>168</v>
      </c>
      <c r="G211" s="90">
        <f>+G212</f>
        <v>0</v>
      </c>
      <c r="H211" s="16" t="s">
        <v>64</v>
      </c>
      <c r="I211" s="43" t="s">
        <v>64</v>
      </c>
    </row>
    <row r="212" spans="3:9" ht="12.75">
      <c r="C212" s="12"/>
      <c r="D212" s="12"/>
      <c r="E212" s="12"/>
      <c r="F212" s="15"/>
      <c r="G212" s="47"/>
      <c r="H212" s="2"/>
      <c r="I212" s="43" t="s">
        <v>64</v>
      </c>
    </row>
    <row r="213" spans="3:9" ht="18.75" customHeight="1">
      <c r="C213" s="12"/>
      <c r="D213" s="12"/>
      <c r="E213" s="12"/>
      <c r="F213" s="8" t="s">
        <v>107</v>
      </c>
      <c r="G213" s="47"/>
      <c r="H213" s="18">
        <f>G215+G222+G224+G226+G229</f>
        <v>652845.61</v>
      </c>
      <c r="I213" s="43"/>
    </row>
    <row r="214" spans="1:9" ht="15.75">
      <c r="A214" s="101">
        <v>2</v>
      </c>
      <c r="B214" s="101">
        <v>6</v>
      </c>
      <c r="C214" s="101"/>
      <c r="D214" s="104"/>
      <c r="E214" s="58"/>
      <c r="F214" s="57" t="s">
        <v>172</v>
      </c>
      <c r="G214" s="54">
        <f>G215+G222+G224+G226+G229</f>
        <v>652845.61</v>
      </c>
      <c r="H214" s="18"/>
      <c r="I214" s="43"/>
    </row>
    <row r="215" spans="1:9" ht="12.75">
      <c r="A215" s="100">
        <v>2</v>
      </c>
      <c r="B215" s="100">
        <v>6</v>
      </c>
      <c r="C215" s="100">
        <v>1</v>
      </c>
      <c r="D215" s="9"/>
      <c r="E215" s="12"/>
      <c r="F215" s="8" t="s">
        <v>173</v>
      </c>
      <c r="G215" s="22">
        <f>+G216+G217+G218+G220</f>
        <v>571425.61</v>
      </c>
      <c r="H215" s="18" t="s">
        <v>64</v>
      </c>
      <c r="I215" s="43"/>
    </row>
    <row r="216" spans="1:9" ht="12.75">
      <c r="A216" s="4">
        <v>2</v>
      </c>
      <c r="B216" s="4">
        <v>6</v>
      </c>
      <c r="C216" s="4">
        <v>1</v>
      </c>
      <c r="D216" s="9">
        <v>1</v>
      </c>
      <c r="E216" s="12"/>
      <c r="F216" s="15" t="s">
        <v>203</v>
      </c>
      <c r="G216" s="23"/>
      <c r="H216" s="18" t="s">
        <v>64</v>
      </c>
      <c r="I216" s="43" t="s">
        <v>64</v>
      </c>
    </row>
    <row r="217" spans="1:9" ht="12.75">
      <c r="A217" s="4">
        <v>2</v>
      </c>
      <c r="B217" s="4">
        <v>6</v>
      </c>
      <c r="C217" s="4">
        <v>1</v>
      </c>
      <c r="D217" s="9">
        <v>3</v>
      </c>
      <c r="E217" s="12"/>
      <c r="F217" s="15" t="s">
        <v>174</v>
      </c>
      <c r="G217" s="23">
        <v>571425.61</v>
      </c>
      <c r="H217" s="18"/>
      <c r="I217" s="43"/>
    </row>
    <row r="218" spans="1:9" ht="12.75">
      <c r="A218" s="4">
        <v>2</v>
      </c>
      <c r="B218" s="4">
        <v>6</v>
      </c>
      <c r="C218" s="4">
        <v>1</v>
      </c>
      <c r="D218" s="9">
        <v>4</v>
      </c>
      <c r="E218" s="12"/>
      <c r="F218" s="8" t="s">
        <v>204</v>
      </c>
      <c r="G218" s="22">
        <f>G219</f>
        <v>0</v>
      </c>
      <c r="H218" s="18">
        <f>+G207</f>
        <v>0</v>
      </c>
      <c r="I218" s="43" t="s">
        <v>64</v>
      </c>
    </row>
    <row r="219" spans="1:9" ht="12.75">
      <c r="A219" s="4">
        <v>2</v>
      </c>
      <c r="B219" s="4">
        <v>6</v>
      </c>
      <c r="C219" s="4">
        <v>1</v>
      </c>
      <c r="D219" s="9">
        <v>4</v>
      </c>
      <c r="E219" s="12">
        <v>1</v>
      </c>
      <c r="F219" s="28" t="s">
        <v>204</v>
      </c>
      <c r="G219" s="23"/>
      <c r="H219" s="16" t="s">
        <v>64</v>
      </c>
      <c r="I219" s="43" t="s">
        <v>64</v>
      </c>
    </row>
    <row r="220" spans="1:9" ht="12.75">
      <c r="A220" s="4">
        <v>2</v>
      </c>
      <c r="B220" s="4">
        <v>6</v>
      </c>
      <c r="C220" s="4">
        <v>1</v>
      </c>
      <c r="D220" s="9">
        <v>9</v>
      </c>
      <c r="E220" s="12"/>
      <c r="F220" s="69" t="s">
        <v>175</v>
      </c>
      <c r="G220" s="22">
        <f>G221</f>
        <v>0</v>
      </c>
      <c r="H220" s="16"/>
      <c r="I220" s="43"/>
    </row>
    <row r="221" spans="1:9" ht="12.75">
      <c r="A221" s="4">
        <v>2</v>
      </c>
      <c r="B221" s="4">
        <v>6</v>
      </c>
      <c r="C221" s="4">
        <v>1</v>
      </c>
      <c r="D221" s="9">
        <v>9</v>
      </c>
      <c r="E221" s="12">
        <v>1</v>
      </c>
      <c r="F221" s="28" t="s">
        <v>175</v>
      </c>
      <c r="G221" s="23"/>
      <c r="H221" s="16"/>
      <c r="I221" s="43"/>
    </row>
    <row r="222" spans="1:9" ht="12.75">
      <c r="A222" s="4">
        <v>2</v>
      </c>
      <c r="B222" s="4">
        <v>6</v>
      </c>
      <c r="C222" s="4">
        <v>2</v>
      </c>
      <c r="D222" s="9"/>
      <c r="E222" s="12"/>
      <c r="F222" s="69" t="s">
        <v>191</v>
      </c>
      <c r="G222" s="22">
        <f>G223</f>
        <v>0</v>
      </c>
      <c r="H222" s="16"/>
      <c r="I222" s="43"/>
    </row>
    <row r="223" spans="1:9" ht="12.75">
      <c r="A223" s="4">
        <v>2</v>
      </c>
      <c r="B223" s="4">
        <v>6</v>
      </c>
      <c r="C223" s="4">
        <v>2</v>
      </c>
      <c r="D223" s="9">
        <v>3</v>
      </c>
      <c r="E223" s="12">
        <v>1</v>
      </c>
      <c r="F223" s="69" t="s">
        <v>205</v>
      </c>
      <c r="G223" s="23"/>
      <c r="H223" s="16"/>
      <c r="I223" s="43"/>
    </row>
    <row r="224" spans="1:10" ht="18" customHeight="1">
      <c r="A224" s="100">
        <v>2</v>
      </c>
      <c r="B224" s="100">
        <v>6</v>
      </c>
      <c r="C224" s="100">
        <v>4</v>
      </c>
      <c r="D224" s="12"/>
      <c r="E224" s="12"/>
      <c r="F224" s="69" t="s">
        <v>176</v>
      </c>
      <c r="G224" s="23">
        <f>G225</f>
        <v>0</v>
      </c>
      <c r="H224" s="16" t="s">
        <v>64</v>
      </c>
      <c r="I224" s="43" t="s">
        <v>64</v>
      </c>
      <c r="J224" s="45"/>
    </row>
    <row r="225" spans="1:10" ht="15" customHeight="1">
      <c r="A225" s="4">
        <v>2</v>
      </c>
      <c r="B225" s="4">
        <v>6</v>
      </c>
      <c r="C225" s="4">
        <v>4</v>
      </c>
      <c r="D225" s="12">
        <v>1</v>
      </c>
      <c r="E225" s="12">
        <v>1</v>
      </c>
      <c r="F225" s="28" t="s">
        <v>206</v>
      </c>
      <c r="G225" s="23">
        <v>0</v>
      </c>
      <c r="H225" s="16"/>
      <c r="I225" s="43"/>
      <c r="J225" s="45"/>
    </row>
    <row r="226" spans="1:10" ht="12.75" customHeight="1">
      <c r="A226" s="100">
        <v>2</v>
      </c>
      <c r="B226" s="100">
        <v>6</v>
      </c>
      <c r="C226" s="100">
        <v>5</v>
      </c>
      <c r="D226" s="12"/>
      <c r="E226" s="12"/>
      <c r="F226" s="69" t="s">
        <v>177</v>
      </c>
      <c r="G226" s="22">
        <f>G227</f>
        <v>0</v>
      </c>
      <c r="H226" s="16" t="s">
        <v>64</v>
      </c>
      <c r="I226" s="43"/>
      <c r="J226" s="45"/>
    </row>
    <row r="227" spans="1:10" ht="12.75" customHeight="1">
      <c r="A227" s="4">
        <v>2</v>
      </c>
      <c r="B227" s="4">
        <v>6</v>
      </c>
      <c r="C227" s="4">
        <v>5</v>
      </c>
      <c r="D227" s="9">
        <v>5</v>
      </c>
      <c r="E227" s="12"/>
      <c r="F227" s="69" t="s">
        <v>207</v>
      </c>
      <c r="G227" s="22">
        <f>G228</f>
        <v>0</v>
      </c>
      <c r="H227" s="16"/>
      <c r="I227" s="43"/>
      <c r="J227" s="45"/>
    </row>
    <row r="228" spans="1:10" ht="12.75" customHeight="1">
      <c r="A228" s="4">
        <v>2</v>
      </c>
      <c r="B228" s="4">
        <v>6</v>
      </c>
      <c r="C228" s="4">
        <v>5</v>
      </c>
      <c r="D228" s="9">
        <v>5</v>
      </c>
      <c r="E228" s="12">
        <v>1</v>
      </c>
      <c r="F228" s="28" t="s">
        <v>207</v>
      </c>
      <c r="G228" s="23"/>
      <c r="H228" s="16"/>
      <c r="I228" s="43"/>
      <c r="J228" s="45"/>
    </row>
    <row r="229" spans="1:10" ht="12.75" customHeight="1">
      <c r="A229" s="100">
        <v>2</v>
      </c>
      <c r="B229" s="100">
        <v>6</v>
      </c>
      <c r="C229" s="100">
        <v>8</v>
      </c>
      <c r="D229" s="12"/>
      <c r="E229" s="12"/>
      <c r="F229" s="69" t="s">
        <v>178</v>
      </c>
      <c r="G229" s="22">
        <f>G230+G232</f>
        <v>81420</v>
      </c>
      <c r="H229" s="16"/>
      <c r="I229" s="43"/>
      <c r="J229" s="45"/>
    </row>
    <row r="230" spans="1:10" ht="12.75" customHeight="1">
      <c r="A230" s="4">
        <v>2</v>
      </c>
      <c r="B230" s="4">
        <v>6</v>
      </c>
      <c r="C230" s="4">
        <v>8</v>
      </c>
      <c r="D230" s="12">
        <v>3</v>
      </c>
      <c r="E230" s="12"/>
      <c r="F230" s="69" t="s">
        <v>208</v>
      </c>
      <c r="G230" s="22">
        <f>G231</f>
        <v>0</v>
      </c>
      <c r="H230" s="16"/>
      <c r="I230" s="43"/>
      <c r="J230" s="45"/>
    </row>
    <row r="231" spans="1:10" ht="12.75" customHeight="1">
      <c r="A231" s="4">
        <v>2</v>
      </c>
      <c r="B231" s="4">
        <v>6</v>
      </c>
      <c r="C231" s="4">
        <v>8</v>
      </c>
      <c r="D231" s="9">
        <v>3</v>
      </c>
      <c r="E231" s="12">
        <v>1</v>
      </c>
      <c r="F231" s="28" t="s">
        <v>209</v>
      </c>
      <c r="G231" s="23"/>
      <c r="H231" s="16" t="s">
        <v>64</v>
      </c>
      <c r="I231" s="43" t="s">
        <v>64</v>
      </c>
      <c r="J231" s="45"/>
    </row>
    <row r="232" spans="1:10" ht="12.75" customHeight="1">
      <c r="A232" s="4">
        <v>2</v>
      </c>
      <c r="B232" s="4">
        <v>6</v>
      </c>
      <c r="C232" s="4">
        <v>8</v>
      </c>
      <c r="D232" s="9">
        <v>8</v>
      </c>
      <c r="E232" s="12"/>
      <c r="F232" s="69" t="s">
        <v>210</v>
      </c>
      <c r="G232" s="23">
        <f>G233</f>
        <v>81420</v>
      </c>
      <c r="H232" s="16" t="s">
        <v>64</v>
      </c>
      <c r="I232" s="43"/>
      <c r="J232" s="45"/>
    </row>
    <row r="233" spans="1:10" ht="12.75" customHeight="1">
      <c r="A233" s="4">
        <v>2</v>
      </c>
      <c r="B233" s="4">
        <v>6</v>
      </c>
      <c r="C233" s="4">
        <v>8</v>
      </c>
      <c r="D233" s="9">
        <v>8</v>
      </c>
      <c r="E233" s="12">
        <v>1</v>
      </c>
      <c r="F233" s="28" t="s">
        <v>253</v>
      </c>
      <c r="G233" s="23">
        <v>81420</v>
      </c>
      <c r="H233" s="16"/>
      <c r="I233" s="43"/>
      <c r="J233" s="45"/>
    </row>
    <row r="234" spans="1:10" ht="12.75" customHeight="1">
      <c r="A234" s="4"/>
      <c r="B234" s="4"/>
      <c r="C234" s="4"/>
      <c r="D234" s="9"/>
      <c r="E234" s="12"/>
      <c r="F234" s="28"/>
      <c r="G234" s="23"/>
      <c r="H234" s="16"/>
      <c r="I234" s="43"/>
      <c r="J234" s="45"/>
    </row>
    <row r="235" spans="1:10" ht="12.75" customHeight="1">
      <c r="A235" s="4">
        <v>2</v>
      </c>
      <c r="B235" s="4">
        <v>7</v>
      </c>
      <c r="C235" s="4"/>
      <c r="D235" s="9"/>
      <c r="E235" s="12"/>
      <c r="F235" s="69" t="s">
        <v>184</v>
      </c>
      <c r="G235" s="23">
        <f>G236</f>
        <v>1099289.4</v>
      </c>
      <c r="H235" s="18">
        <f>G236</f>
        <v>1099289.4</v>
      </c>
      <c r="I235" s="43"/>
      <c r="J235" s="45"/>
    </row>
    <row r="236" spans="1:10" ht="12.75" customHeight="1">
      <c r="A236" s="4">
        <v>2</v>
      </c>
      <c r="B236" s="4">
        <v>7</v>
      </c>
      <c r="C236" s="4">
        <v>1</v>
      </c>
      <c r="D236" s="9"/>
      <c r="E236" s="12"/>
      <c r="F236" s="69" t="s">
        <v>195</v>
      </c>
      <c r="G236" s="22">
        <f>G237</f>
        <v>1099289.4</v>
      </c>
      <c r="H236" s="16"/>
      <c r="I236" s="43"/>
      <c r="J236" s="45"/>
    </row>
    <row r="237" spans="1:10" ht="12.75" customHeight="1">
      <c r="A237" s="4">
        <v>2</v>
      </c>
      <c r="B237" s="4">
        <v>7</v>
      </c>
      <c r="C237" s="4">
        <v>1</v>
      </c>
      <c r="D237" s="9">
        <v>2</v>
      </c>
      <c r="E237" s="12"/>
      <c r="F237" s="28" t="s">
        <v>195</v>
      </c>
      <c r="G237" s="23">
        <v>1099289.4</v>
      </c>
      <c r="H237" s="16"/>
      <c r="I237" s="43"/>
      <c r="J237" s="45"/>
    </row>
    <row r="238" spans="1:10" ht="12.75" customHeight="1">
      <c r="A238" s="4"/>
      <c r="B238" s="4"/>
      <c r="C238" s="4"/>
      <c r="D238" s="9"/>
      <c r="E238" s="12"/>
      <c r="F238" s="69"/>
      <c r="G238" s="23"/>
      <c r="H238" s="16"/>
      <c r="I238" s="43"/>
      <c r="J238" s="45"/>
    </row>
    <row r="239" spans="3:10" ht="12.75" customHeight="1">
      <c r="C239" s="12"/>
      <c r="D239" s="12"/>
      <c r="E239" s="12"/>
      <c r="F239" s="8" t="s">
        <v>179</v>
      </c>
      <c r="G239" s="23"/>
      <c r="H239" s="18"/>
      <c r="I239" s="43"/>
      <c r="J239" s="45"/>
    </row>
    <row r="240" spans="3:10" ht="12.75" customHeight="1">
      <c r="C240" s="12"/>
      <c r="D240" s="12"/>
      <c r="E240" s="12"/>
      <c r="F240" s="8"/>
      <c r="G240" s="23"/>
      <c r="H240" s="16"/>
      <c r="I240" s="43"/>
      <c r="J240" s="45"/>
    </row>
    <row r="241" spans="1:10" ht="12.75" customHeight="1">
      <c r="A241" s="107"/>
      <c r="B241" s="107"/>
      <c r="C241" s="12"/>
      <c r="D241" s="108"/>
      <c r="E241" s="12"/>
      <c r="F241" s="8"/>
      <c r="G241" s="23"/>
      <c r="H241" s="16"/>
      <c r="I241" s="43"/>
      <c r="J241" s="45"/>
    </row>
    <row r="242" spans="1:10" ht="12.75" customHeight="1">
      <c r="A242" s="101">
        <v>4</v>
      </c>
      <c r="B242" s="101">
        <v>1</v>
      </c>
      <c r="C242" s="101"/>
      <c r="D242" s="104"/>
      <c r="E242" s="71"/>
      <c r="F242" s="78" t="s">
        <v>185</v>
      </c>
      <c r="G242" s="22">
        <f>G243</f>
        <v>2308150</v>
      </c>
      <c r="H242" s="16"/>
      <c r="I242" s="43"/>
      <c r="J242" s="45"/>
    </row>
    <row r="243" spans="1:10" ht="12.75" customHeight="1">
      <c r="A243" s="4">
        <v>4</v>
      </c>
      <c r="B243" s="4">
        <v>1</v>
      </c>
      <c r="C243" s="4">
        <v>1</v>
      </c>
      <c r="D243" s="9"/>
      <c r="E243" s="12"/>
      <c r="F243" s="82" t="s">
        <v>186</v>
      </c>
      <c r="G243" s="22">
        <f>G244</f>
        <v>2308150</v>
      </c>
      <c r="H243" s="16"/>
      <c r="I243" s="43"/>
      <c r="J243" s="45"/>
    </row>
    <row r="244" spans="1:10" ht="12.75" customHeight="1">
      <c r="A244" s="4">
        <v>4</v>
      </c>
      <c r="B244" s="4">
        <v>1</v>
      </c>
      <c r="C244" s="4">
        <v>1</v>
      </c>
      <c r="D244" s="9">
        <v>1</v>
      </c>
      <c r="E244" s="12"/>
      <c r="F244" s="82" t="s">
        <v>187</v>
      </c>
      <c r="G244" s="23">
        <v>2308150</v>
      </c>
      <c r="H244" s="16" t="s">
        <v>64</v>
      </c>
      <c r="I244" s="43" t="s">
        <v>64</v>
      </c>
      <c r="J244" s="45"/>
    </row>
    <row r="245" spans="1:10" ht="12.75" customHeight="1">
      <c r="A245" s="4">
        <v>4</v>
      </c>
      <c r="B245" s="4">
        <v>1</v>
      </c>
      <c r="C245" s="4">
        <v>1</v>
      </c>
      <c r="D245" s="9">
        <v>1</v>
      </c>
      <c r="E245" s="12">
        <v>1</v>
      </c>
      <c r="F245" s="76" t="s">
        <v>187</v>
      </c>
      <c r="G245" s="23"/>
      <c r="H245" s="16"/>
      <c r="I245" s="43" t="s">
        <v>64</v>
      </c>
      <c r="J245" s="45"/>
    </row>
    <row r="246" spans="3:10" ht="12.75" customHeight="1">
      <c r="C246" s="12"/>
      <c r="D246" s="12"/>
      <c r="E246" s="12"/>
      <c r="F246" s="8" t="s">
        <v>89</v>
      </c>
      <c r="G246" s="23"/>
      <c r="H246" s="18">
        <f>G242</f>
        <v>2308150</v>
      </c>
      <c r="I246" s="43" t="s">
        <v>64</v>
      </c>
      <c r="J246" s="45"/>
    </row>
    <row r="247" spans="3:10" ht="12.75" customHeight="1">
      <c r="C247" s="72"/>
      <c r="D247" s="12"/>
      <c r="E247" s="12"/>
      <c r="G247" s="74"/>
      <c r="H247" s="16" t="s">
        <v>64</v>
      </c>
      <c r="I247" s="43" t="s">
        <v>64</v>
      </c>
      <c r="J247" s="45"/>
    </row>
    <row r="248" spans="3:10" ht="12.75" customHeight="1">
      <c r="C248" s="72"/>
      <c r="D248" s="12"/>
      <c r="E248" s="12"/>
      <c r="G248" s="79"/>
      <c r="H248" s="16"/>
      <c r="I248" s="43"/>
      <c r="J248" s="45"/>
    </row>
    <row r="249" spans="1:10" ht="18" customHeight="1">
      <c r="A249" s="101">
        <v>2</v>
      </c>
      <c r="B249" s="101">
        <v>9</v>
      </c>
      <c r="C249" s="103"/>
      <c r="D249" s="58"/>
      <c r="E249" s="58"/>
      <c r="F249" s="57" t="s">
        <v>85</v>
      </c>
      <c r="G249" s="74">
        <f>G250+G252</f>
        <v>0</v>
      </c>
      <c r="I249" s="43" t="s">
        <v>64</v>
      </c>
      <c r="J249" s="45"/>
    </row>
    <row r="250" spans="1:10" ht="18" customHeight="1">
      <c r="A250" s="100">
        <v>2</v>
      </c>
      <c r="B250" s="100">
        <v>9</v>
      </c>
      <c r="C250" s="100">
        <v>1</v>
      </c>
      <c r="D250" s="12"/>
      <c r="E250" s="12"/>
      <c r="F250" s="8" t="s">
        <v>86</v>
      </c>
      <c r="G250" s="74">
        <f>+G251</f>
        <v>0</v>
      </c>
      <c r="H250" s="16"/>
      <c r="I250" s="43"/>
      <c r="J250" s="45"/>
    </row>
    <row r="251" spans="1:10" ht="18" customHeight="1">
      <c r="A251" s="4">
        <v>2</v>
      </c>
      <c r="B251" s="4">
        <v>9</v>
      </c>
      <c r="C251" s="4">
        <v>1</v>
      </c>
      <c r="D251" s="12">
        <v>1</v>
      </c>
      <c r="E251" s="12"/>
      <c r="F251" s="76" t="s">
        <v>180</v>
      </c>
      <c r="G251" s="79"/>
      <c r="H251" s="16"/>
      <c r="I251" s="43"/>
      <c r="J251" s="45"/>
    </row>
    <row r="252" spans="1:10" ht="12" customHeight="1">
      <c r="A252" s="100">
        <v>0</v>
      </c>
      <c r="B252" s="100">
        <v>9</v>
      </c>
      <c r="C252" s="100">
        <v>4</v>
      </c>
      <c r="D252" s="12"/>
      <c r="E252" s="12"/>
      <c r="F252" s="8" t="s">
        <v>181</v>
      </c>
      <c r="G252" s="74">
        <f>+G253</f>
        <v>0</v>
      </c>
      <c r="H252" s="16"/>
      <c r="I252" s="43"/>
      <c r="J252" s="45"/>
    </row>
    <row r="253" spans="1:10" ht="12" customHeight="1">
      <c r="A253" s="4">
        <v>2</v>
      </c>
      <c r="B253" s="4">
        <v>9</v>
      </c>
      <c r="C253" s="4">
        <v>4</v>
      </c>
      <c r="D253" s="12">
        <v>1</v>
      </c>
      <c r="E253" s="12"/>
      <c r="F253" s="76" t="s">
        <v>182</v>
      </c>
      <c r="G253" s="74"/>
      <c r="H253" s="18"/>
      <c r="I253" s="43"/>
      <c r="J253" s="45"/>
    </row>
    <row r="254" spans="3:10" ht="20.25" customHeight="1">
      <c r="C254" s="72"/>
      <c r="D254" s="12"/>
      <c r="E254" s="12"/>
      <c r="F254" s="8" t="s">
        <v>90</v>
      </c>
      <c r="G254" s="74">
        <f>+G255</f>
        <v>0</v>
      </c>
      <c r="H254" s="18">
        <f>+G249</f>
        <v>0</v>
      </c>
      <c r="I254" s="43" t="s">
        <v>64</v>
      </c>
      <c r="J254" s="45"/>
    </row>
    <row r="255" spans="2:10" ht="12" customHeight="1">
      <c r="B255" s="2" t="s">
        <v>64</v>
      </c>
      <c r="C255" s="72"/>
      <c r="D255" s="12"/>
      <c r="E255" s="12"/>
      <c r="F255" s="76"/>
      <c r="G255" s="79"/>
      <c r="H255" s="16"/>
      <c r="I255" s="43"/>
      <c r="J255" s="45" t="s">
        <v>64</v>
      </c>
    </row>
    <row r="256" spans="3:10" ht="12" customHeight="1">
      <c r="C256" s="59"/>
      <c r="D256" s="59"/>
      <c r="E256" s="59"/>
      <c r="F256" s="57" t="s">
        <v>37</v>
      </c>
      <c r="G256" s="60"/>
      <c r="H256" s="16"/>
      <c r="I256" s="43"/>
      <c r="J256" s="45"/>
    </row>
    <row r="257" spans="3:10" ht="24" customHeight="1">
      <c r="C257" s="59"/>
      <c r="D257" s="59"/>
      <c r="E257" s="59"/>
      <c r="F257" s="57" t="s">
        <v>38</v>
      </c>
      <c r="G257" s="60"/>
      <c r="H257" s="16"/>
      <c r="I257" s="43"/>
      <c r="J257" s="45"/>
    </row>
    <row r="258" spans="6:10" ht="12" customHeight="1">
      <c r="F258" s="13"/>
      <c r="H258" s="16"/>
      <c r="I258" s="43"/>
      <c r="J258" s="45"/>
    </row>
    <row r="259" spans="1:10" ht="12" customHeight="1">
      <c r="A259" s="2" t="s">
        <v>64</v>
      </c>
      <c r="F259" s="14" t="s">
        <v>53</v>
      </c>
      <c r="H259" s="18"/>
      <c r="I259" s="43"/>
      <c r="J259" s="45"/>
    </row>
    <row r="260" spans="6:10" ht="12" customHeight="1">
      <c r="F260" s="42">
        <v>42704</v>
      </c>
      <c r="H260" s="16"/>
      <c r="I260" s="43"/>
      <c r="J260" s="45"/>
    </row>
    <row r="261" spans="8:9" ht="21" customHeight="1">
      <c r="H261" s="61">
        <f>SUM(H24:H254)</f>
        <v>53879690.38</v>
      </c>
      <c r="I261" s="43"/>
    </row>
    <row r="262" spans="8:9" ht="21" customHeight="1" thickBot="1">
      <c r="H262" s="62">
        <f>+H20-H261</f>
        <v>8381807.960000001</v>
      </c>
      <c r="I262" s="43"/>
    </row>
    <row r="263" ht="13.5" thickTop="1"/>
    <row r="265" ht="12.75">
      <c r="D265" s="2" t="s">
        <v>64</v>
      </c>
    </row>
    <row r="266" spans="8:10" ht="12.75">
      <c r="H266" s="45"/>
      <c r="J266" s="26"/>
    </row>
    <row r="270" ht="12.75">
      <c r="F270" s="2" t="s">
        <v>64</v>
      </c>
    </row>
    <row r="277" ht="13.5" thickBot="1"/>
    <row r="278" spans="9:11" ht="12.75">
      <c r="I278" s="120" t="s">
        <v>43</v>
      </c>
      <c r="J278" s="121"/>
      <c r="K278" s="122"/>
    </row>
    <row r="279" spans="9:11" ht="12.75">
      <c r="I279" s="117" t="s">
        <v>44</v>
      </c>
      <c r="J279" s="118"/>
      <c r="K279" s="119"/>
    </row>
    <row r="280" spans="9:11" ht="12.75">
      <c r="I280" s="117" t="s">
        <v>254</v>
      </c>
      <c r="J280" s="118"/>
      <c r="K280" s="119"/>
    </row>
    <row r="281" spans="9:11" ht="12.75">
      <c r="I281" s="91"/>
      <c r="J281" s="16"/>
      <c r="K281" s="92"/>
    </row>
    <row r="282" spans="9:11" ht="12.75">
      <c r="I282" s="91"/>
      <c r="J282" s="16"/>
      <c r="K282" s="92"/>
    </row>
    <row r="283" spans="9:11" ht="12.75">
      <c r="I283" s="93" t="str">
        <f>+C20</f>
        <v>DISPONIBLE PARA EL PERIODO</v>
      </c>
      <c r="J283" s="18">
        <f>+H20</f>
        <v>62261498.34</v>
      </c>
      <c r="K283" s="92"/>
    </row>
    <row r="284" spans="9:11" ht="12.75">
      <c r="I284" s="91" t="s">
        <v>23</v>
      </c>
      <c r="J284" s="16">
        <f>+G24</f>
        <v>40353401.49</v>
      </c>
      <c r="K284" s="94">
        <f>+J284/J293</f>
        <v>0.7489538489437771</v>
      </c>
    </row>
    <row r="285" spans="9:11" ht="12.75">
      <c r="I285" s="91" t="s">
        <v>24</v>
      </c>
      <c r="J285" s="16">
        <f>+G61</f>
        <v>6174332.050000001</v>
      </c>
      <c r="K285" s="94">
        <f>+J285/J293</f>
        <v>0.11459479455902546</v>
      </c>
    </row>
    <row r="286" spans="9:11" ht="12.75">
      <c r="I286" s="91" t="s">
        <v>25</v>
      </c>
      <c r="J286" s="16">
        <f>+G130</f>
        <v>2796671.83</v>
      </c>
      <c r="K286" s="94">
        <f>+J286/J293</f>
        <v>0.05190586304924494</v>
      </c>
    </row>
    <row r="287" spans="9:11" ht="12.75">
      <c r="I287" s="91" t="s">
        <v>60</v>
      </c>
      <c r="J287" s="16">
        <f>G188</f>
        <v>495000</v>
      </c>
      <c r="K287" s="94">
        <f>+J287/J293</f>
        <v>0.009187135198975507</v>
      </c>
    </row>
    <row r="288" spans="9:11" ht="12.75">
      <c r="I288" s="91" t="s">
        <v>211</v>
      </c>
      <c r="J288" s="16">
        <f>+G207</f>
        <v>0</v>
      </c>
      <c r="K288" s="94">
        <f>+J288/J293</f>
        <v>0</v>
      </c>
    </row>
    <row r="289" spans="9:12" ht="12.75">
      <c r="I289" s="91" t="s">
        <v>58</v>
      </c>
      <c r="J289" s="16">
        <f>+G214</f>
        <v>652845.61</v>
      </c>
      <c r="K289" s="94">
        <f>+J289/J293</f>
        <v>0.012116729056823506</v>
      </c>
      <c r="L289" s="2" t="s">
        <v>64</v>
      </c>
    </row>
    <row r="290" spans="9:11" ht="12.75">
      <c r="I290" s="91" t="s">
        <v>183</v>
      </c>
      <c r="J290" s="16">
        <f>+G235</f>
        <v>1099289.4</v>
      </c>
      <c r="K290" s="94">
        <f>+J290/J294</f>
        <v>0.13115182371703965</v>
      </c>
    </row>
    <row r="291" spans="9:11" ht="12.75">
      <c r="I291" s="91" t="s">
        <v>212</v>
      </c>
      <c r="J291" s="16">
        <f>+G242</f>
        <v>2308150</v>
      </c>
      <c r="K291" s="94">
        <f>+J291/J293</f>
        <v>0.042838961837404675</v>
      </c>
    </row>
    <row r="292" spans="9:11" ht="12.75">
      <c r="I292" s="91" t="s">
        <v>97</v>
      </c>
      <c r="J292" s="16">
        <f>+G249</f>
        <v>0</v>
      </c>
      <c r="K292" s="94" t="s">
        <v>64</v>
      </c>
    </row>
    <row r="293" spans="9:11" ht="12.75">
      <c r="I293" s="93" t="s">
        <v>32</v>
      </c>
      <c r="J293" s="18">
        <f>SUM(J284:J292)</f>
        <v>53879690.38</v>
      </c>
      <c r="K293" s="94">
        <f>SUM(K284:K292)</f>
        <v>1.1107491563622909</v>
      </c>
    </row>
    <row r="294" spans="9:11" ht="12.75">
      <c r="I294" s="93" t="s">
        <v>33</v>
      </c>
      <c r="J294" s="18">
        <f>+J283-J293</f>
        <v>8381807.960000001</v>
      </c>
      <c r="K294" s="94"/>
    </row>
    <row r="295" spans="9:11" ht="12.75">
      <c r="I295" s="91"/>
      <c r="J295" s="95"/>
      <c r="K295" s="92"/>
    </row>
    <row r="296" spans="9:11" ht="12.75">
      <c r="I296" s="91"/>
      <c r="J296" s="16"/>
      <c r="K296" s="92"/>
    </row>
    <row r="297" spans="9:11" ht="12.75">
      <c r="I297" s="91"/>
      <c r="J297" s="16"/>
      <c r="K297" s="92"/>
    </row>
    <row r="298" spans="9:11" ht="12.75">
      <c r="I298" s="91"/>
      <c r="J298" s="16"/>
      <c r="K298" s="92"/>
    </row>
    <row r="299" spans="9:11" ht="12.75">
      <c r="I299" s="91"/>
      <c r="J299" s="16"/>
      <c r="K299" s="92"/>
    </row>
    <row r="300" spans="9:11" ht="13.5" thickBot="1">
      <c r="I300" s="96"/>
      <c r="J300" s="97"/>
      <c r="K300" s="98"/>
    </row>
  </sheetData>
  <sheetProtection/>
  <mergeCells count="7">
    <mergeCell ref="I280:K280"/>
    <mergeCell ref="I278:K278"/>
    <mergeCell ref="C12:H12"/>
    <mergeCell ref="C13:H13"/>
    <mergeCell ref="C14:H14"/>
    <mergeCell ref="I279:K279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8" max="7" man="1"/>
    <brk id="200" max="7" man="1"/>
    <brk id="266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4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22.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98</v>
      </c>
    </row>
    <row r="2" spans="1:7" ht="35.25">
      <c r="A2" s="86"/>
      <c r="B2" s="86"/>
      <c r="C2" s="86"/>
      <c r="D2" s="86" t="s">
        <v>99</v>
      </c>
      <c r="E2" s="86"/>
      <c r="F2" s="86"/>
      <c r="G2" s="86"/>
    </row>
    <row r="3" spans="1:4" ht="27.75">
      <c r="A3" s="25"/>
      <c r="B3" s="6"/>
      <c r="C3" s="87" t="s">
        <v>100</v>
      </c>
      <c r="D3" s="3"/>
    </row>
    <row r="4" spans="1:4" ht="12.75">
      <c r="A4" s="6"/>
      <c r="C4" s="6"/>
      <c r="D4" s="88" t="s">
        <v>101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25" t="s">
        <v>94</v>
      </c>
      <c r="B8" s="125"/>
      <c r="C8" s="125"/>
      <c r="D8" s="125"/>
      <c r="E8" s="125"/>
      <c r="F8" s="125"/>
      <c r="G8" s="125"/>
      <c r="H8" s="10"/>
      <c r="I8" s="10"/>
      <c r="J8" s="10"/>
    </row>
    <row r="9" spans="1:7" ht="12.75">
      <c r="A9" s="110"/>
      <c r="B9" s="110"/>
      <c r="C9" s="110"/>
      <c r="D9" s="111"/>
      <c r="E9" s="112"/>
      <c r="F9" s="112"/>
      <c r="G9" s="112"/>
    </row>
    <row r="10" spans="1:7" ht="15.75">
      <c r="A10" s="123" t="s">
        <v>30</v>
      </c>
      <c r="B10" s="123"/>
      <c r="C10" s="123"/>
      <c r="D10" s="123"/>
      <c r="E10" s="123"/>
      <c r="F10" s="123"/>
      <c r="G10" s="123"/>
    </row>
    <row r="11" spans="1:7" ht="15.75">
      <c r="A11" s="123" t="s">
        <v>255</v>
      </c>
      <c r="B11" s="123"/>
      <c r="C11" s="123"/>
      <c r="D11" s="123"/>
      <c r="E11" s="123"/>
      <c r="F11" s="123"/>
      <c r="G11" s="123"/>
    </row>
    <row r="12" spans="1:9" ht="15.75">
      <c r="A12" s="123" t="s">
        <v>11</v>
      </c>
      <c r="B12" s="123"/>
      <c r="C12" s="123"/>
      <c r="D12" s="123"/>
      <c r="E12" s="123"/>
      <c r="F12" s="123"/>
      <c r="G12" s="123"/>
      <c r="I12" s="114"/>
    </row>
    <row r="13" spans="1:7" ht="12.75" customHeight="1" hidden="1">
      <c r="A13" s="12"/>
      <c r="B13" s="12"/>
      <c r="C13" s="12"/>
      <c r="D13" s="20"/>
      <c r="E13" s="113"/>
      <c r="F13" s="113"/>
      <c r="G13" s="113"/>
    </row>
    <row r="14" spans="1:7" ht="12.75" customHeight="1" hidden="1">
      <c r="A14" s="107"/>
      <c r="B14" s="107"/>
      <c r="C14" s="107"/>
      <c r="D14" s="107"/>
      <c r="E14" s="112"/>
      <c r="F14" s="112"/>
      <c r="G14" s="112"/>
    </row>
    <row r="15" spans="1:7" ht="12.75">
      <c r="A15" s="107"/>
      <c r="B15" s="107"/>
      <c r="C15" s="107"/>
      <c r="D15" s="107"/>
      <c r="E15" s="112"/>
      <c r="F15" s="112"/>
      <c r="G15" s="112"/>
    </row>
    <row r="16" spans="1:7" ht="12.75">
      <c r="A16" s="107"/>
      <c r="B16" s="107"/>
      <c r="C16" s="107"/>
      <c r="D16" s="107"/>
      <c r="E16" s="112"/>
      <c r="F16" s="112"/>
      <c r="G16" s="112"/>
    </row>
    <row r="17" spans="1:7" ht="15.75">
      <c r="A17" s="123" t="s">
        <v>35</v>
      </c>
      <c r="B17" s="123"/>
      <c r="C17" s="123"/>
      <c r="D17" s="123"/>
      <c r="E17" s="123"/>
      <c r="F17" s="123"/>
      <c r="G17" s="123"/>
    </row>
    <row r="18" spans="1:7" ht="15.75">
      <c r="A18" s="123"/>
      <c r="B18" s="123"/>
      <c r="C18" s="123"/>
      <c r="D18" s="123"/>
      <c r="E18" s="123"/>
      <c r="F18" s="123"/>
      <c r="G18" s="123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7" t="s">
        <v>27</v>
      </c>
      <c r="B21" s="127"/>
      <c r="C21" s="127"/>
      <c r="D21" s="127"/>
      <c r="E21" s="32"/>
      <c r="F21" s="32"/>
      <c r="G21" s="31" t="s">
        <v>28</v>
      </c>
    </row>
    <row r="22" spans="1:7" ht="43.5" customHeight="1">
      <c r="A22" s="126" t="s">
        <v>258</v>
      </c>
      <c r="B22" s="126"/>
      <c r="C22" s="126"/>
      <c r="D22" s="126"/>
      <c r="E22" s="34"/>
      <c r="F22" s="34"/>
      <c r="G22" s="38">
        <v>32079796.84</v>
      </c>
    </row>
    <row r="23" spans="1:7" ht="40.5" customHeight="1">
      <c r="A23" s="126" t="s">
        <v>62</v>
      </c>
      <c r="B23" s="126"/>
      <c r="C23" s="126"/>
      <c r="D23" s="126"/>
      <c r="E23" s="34"/>
      <c r="F23" s="35"/>
      <c r="G23" s="39">
        <f>27873551.5+2308150</f>
        <v>30181701.5</v>
      </c>
    </row>
    <row r="24" spans="1:7" ht="30" customHeight="1">
      <c r="A24" s="129" t="s">
        <v>40</v>
      </c>
      <c r="B24" s="129"/>
      <c r="C24" s="129"/>
      <c r="D24" s="129"/>
      <c r="E24" s="35"/>
      <c r="F24" s="35"/>
      <c r="G24" s="40">
        <f>+G22+G23</f>
        <v>62261498.34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9" t="s">
        <v>29</v>
      </c>
      <c r="B26" s="129"/>
      <c r="C26" s="36"/>
      <c r="D26" s="35"/>
      <c r="E26" s="35"/>
      <c r="F26" s="35"/>
      <c r="G26" s="35"/>
    </row>
    <row r="27" spans="1:7" ht="30" customHeight="1">
      <c r="A27" s="130" t="s">
        <v>31</v>
      </c>
      <c r="B27" s="130"/>
      <c r="C27" s="130"/>
      <c r="D27" s="130"/>
      <c r="E27" s="35"/>
      <c r="F27" s="38"/>
      <c r="G27" s="38">
        <f>51571540.38+2308150</f>
        <v>53879690.38</v>
      </c>
    </row>
    <row r="28" spans="1:9" ht="30" customHeight="1" thickBot="1">
      <c r="A28" s="128" t="s">
        <v>259</v>
      </c>
      <c r="B28" s="128"/>
      <c r="C28" s="128"/>
      <c r="D28" s="128"/>
      <c r="E28" s="38"/>
      <c r="F28" s="37"/>
      <c r="G28" s="41">
        <f>+G24-G27</f>
        <v>8381807.960000001</v>
      </c>
      <c r="I28" s="3" t="s">
        <v>64</v>
      </c>
    </row>
    <row r="29" spans="1:7" ht="30" customHeight="1" thickTop="1">
      <c r="A29" s="128"/>
      <c r="B29" s="128"/>
      <c r="C29" s="128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Yuderqui Mendez Vargas</cp:lastModifiedBy>
  <cp:lastPrinted>2010-01-18T16:22:49Z</cp:lastPrinted>
  <dcterms:created xsi:type="dcterms:W3CDTF">2006-01-17T19:13:45Z</dcterms:created>
  <dcterms:modified xsi:type="dcterms:W3CDTF">2016-12-07T15:16:40Z</dcterms:modified>
  <cp:category/>
  <cp:version/>
  <cp:contentType/>
  <cp:contentStatus/>
</cp:coreProperties>
</file>