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'ejecucion'!$A$1:$H$269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<sst xmlns="http://schemas.openxmlformats.org/spreadsheetml/2006/main" count="372" uniqueCount="264">
  <si>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</si>
  <si>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</si>
  <si>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</si>
  <si>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</si>
  <si>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</si>
  <si>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</si>
  <si>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</si>
  <si>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</si>
  <si>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</si>
  <si>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</si>
  <si>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</si>
  <si>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</si>
  <si>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</si>
  <si>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</si>
  <si>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</si>
  <si>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</si>
  <si>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</si>
  <si>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</si>
  <si>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</si>
  <si>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</si>
  <si>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</si>
  <si>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</si>
  <si>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</si>
  <si>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</si>
  <si>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</si>
  <si>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</si>
  <si>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</si>
  <si>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</si>
  <si>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</si>
  <si>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</si>
  <si>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</si>
  <si>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</si>
  <si>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</si>
  <si>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</si>
  <si>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</si>
  <si>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</si>
  <si>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</si>
  <si>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</si>
  <si>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</si>
  <si>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</si>
  <si>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</si>
  <si>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</si>
  <si>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</si>
  <si>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</si>
  <si>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</si>
  <si>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</si>
  <si>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</si>
  <si>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</si>
  <si>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</si>
  <si>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</si>
  <si>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</si>
  <si>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</si>
  <si>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</si>
  <si>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</si>
  <si>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</si>
  <si>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</si>
  <si>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</si>
  <si>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</si>
  <si>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</si>
  <si>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</si>
  <si>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Transferencias Corrientes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</si>
  <si>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</si>
  <si>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</si>
  <si>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</si>
  <si>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</si>
  <si>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</si>
  <si>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</si>
  <si>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</si>
  <si>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Prima de transporte </t>
  </si>
  <si>
    <t xml:space="preserve">Bonificaciones </t>
  </si>
  <si>
    <t xml:space="preserve">Telefax y correos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</si>
  <si>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</si>
  <si>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</si>
  <si>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</si>
  <si>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</si>
  <si>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</si>
  <si>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</si>
  <si>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</si>
  <si>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</si>
  <si>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Prenda de vestir </t>
  </si>
  <si>
    <t>Calzados</t>
  </si>
  <si>
    <t>Productos de vidrio , loza y porcelana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</si>
  <si>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</si>
  <si>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</si>
  <si>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</si>
  <si>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</si>
  <si>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</si>
  <si>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</si>
  <si>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</si>
  <si>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</si>
  <si>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</si>
  <si>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</si>
  <si>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</si>
  <si>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</si>
  <si>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</si>
  <si>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</si>
  <si>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</si>
  <si>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</si>
  <si>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</si>
  <si>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</si>
  <si>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</si>
  <si>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En RD$)</t>
  </si>
  <si>
    <t xml:space="preserve">           OFICINA NACIONAL DE LA PROPIEDAD INDUSTRIAL</t>
  </si>
  <si>
    <t xml:space="preserve">TRANSFERENCIAS  DE CAPITAL </t>
  </si>
  <si>
    <t xml:space="preserve">TRANSFERENCIA  DE CAPITAL AL SECTOR PRIVADO </t>
  </si>
  <si>
    <t>Subtotal Transferencia Capital</t>
  </si>
  <si>
    <t xml:space="preserve">            REPUBLICA DOMINICANA</t>
  </si>
  <si>
    <t xml:space="preserve">Textos de enseñanzas 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</si>
  <si>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</si>
  <si>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</si>
  <si>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</si>
  <si>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</si>
  <si>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</si>
  <si>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</si>
  <si>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</si>
  <si>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</si>
  <si>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</si>
  <si>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</si>
  <si>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</si>
  <si>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</si>
  <si>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</si>
  <si>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Pago de vacaciones no disfrutadas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</si>
  <si>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</si>
  <si>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</si>
  <si>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</si>
  <si>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</si>
  <si>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</si>
  <si>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</si>
  <si>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</si>
  <si>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>Alquileres de maquinarias y equipos</t>
  </si>
  <si>
    <t xml:space="preserve">Alquileres de  equipos de oficina y muebles </t>
  </si>
  <si>
    <t>Seguro de bienes inmuebles e infraestructura</t>
  </si>
  <si>
    <t>SERVICIOS DE CONSERVACION REP, MENORES E INST. TEMP.</t>
  </si>
  <si>
    <t xml:space="preserve">Obras menores en edificaciones </t>
  </si>
  <si>
    <t xml:space="preserve">Reparaciones de maquinarias y equipos </t>
  </si>
  <si>
    <t>Instalaciones temporales</t>
  </si>
  <si>
    <t>Limpieza e higiene</t>
  </si>
  <si>
    <t xml:space="preserve">Eventos generales </t>
  </si>
  <si>
    <t xml:space="preserve">Festividades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</si>
  <si>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</si>
  <si>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</si>
  <si>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</si>
  <si>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</si>
  <si>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</si>
  <si>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</si>
  <si>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</si>
  <si>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</si>
  <si>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</si>
  <si>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</si>
  <si>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</si>
  <si>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</si>
  <si>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</si>
  <si>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</si>
  <si>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ferrosos 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</si>
  <si>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</si>
  <si>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</si>
  <si>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</si>
  <si>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</si>
  <si>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</si>
  <si>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</si>
  <si>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>Ayuda y donaciones programadas a hogares y  personas</t>
  </si>
  <si>
    <t xml:space="preserve">Becas nacionales </t>
  </si>
  <si>
    <t xml:space="preserve">Becas extranjeras 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</si>
  <si>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</si>
  <si>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</si>
  <si>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</si>
  <si>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</si>
  <si>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</si>
  <si>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</si>
  <si>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</si>
  <si>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</si>
  <si>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</si>
  <si>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Equipo computacional</t>
  </si>
  <si>
    <t>Otros mobiliarios y equipos no identificado precedentemente</t>
  </si>
  <si>
    <t xml:space="preserve">VEHICULOS Y EQUIPOS DE TRANSPORTE TRACCION Y ELEVACION </t>
  </si>
  <si>
    <t xml:space="preserve">MAQUINARIA, OTROS EQUIPOS Y HERRAMIENTAS </t>
  </si>
  <si>
    <t xml:space="preserve">BIENES INTANGIBLES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</si>
  <si>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</si>
  <si>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</si>
  <si>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</si>
  <si>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</si>
  <si>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</si>
  <si>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</si>
  <si>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</si>
  <si>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</si>
  <si>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</si>
  <si>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</si>
  <si>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</si>
  <si>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 xml:space="preserve">Abonos y fertilizantes </t>
  </si>
  <si>
    <t>Mobiliario y Equipo Educacional y Recreativo</t>
  </si>
  <si>
    <t>Servicios  de Contabilidad y Auditoria</t>
  </si>
  <si>
    <t>Bonos para útiles diversos</t>
  </si>
  <si>
    <t>Obras para edificaciones no residencial</t>
  </si>
  <si>
    <t>Útiles de escritorio, oficina  informática y  de enseñanza</t>
  </si>
  <si>
    <t xml:space="preserve">útiles de cocina y comedor </t>
  </si>
  <si>
    <t xml:space="preserve">Productos y útiles varios </t>
  </si>
  <si>
    <t xml:space="preserve">Premios literarios deportivos y artísticos </t>
  </si>
  <si>
    <t>Transferencia corrientes a Asoc. sin fines de lucro y parts políticos</t>
  </si>
  <si>
    <t>Transferencias corrientes a inst. Descentralizadas y Auto, no emp y no fin.</t>
  </si>
  <si>
    <t>Muebles de oficina y estantería</t>
  </si>
  <si>
    <t>Electrodomésticos</t>
  </si>
  <si>
    <t>Cámara Fotográficas y de Video</t>
  </si>
  <si>
    <t>Automóviles y Camiones</t>
  </si>
  <si>
    <t xml:space="preserve">Equipo de telecomunicación y señalamiento </t>
  </si>
  <si>
    <t xml:space="preserve">Programa de informática y base de datos </t>
  </si>
  <si>
    <t xml:space="preserve">Programa de informática </t>
  </si>
  <si>
    <t xml:space="preserve">Licencias informáticas e intelectuales </t>
  </si>
  <si>
    <t xml:space="preserve">Transferencias de Capital </t>
  </si>
  <si>
    <t xml:space="preserve">Pasivo Financiero </t>
  </si>
  <si>
    <t>Remuneraciones al personal con carácter transitorio</t>
  </si>
  <si>
    <t>Prestaciones Económicas</t>
  </si>
  <si>
    <t>Primas por antigüedad</t>
  </si>
  <si>
    <t xml:space="preserve">Compensación </t>
  </si>
  <si>
    <t xml:space="preserve">Compensación por horas extraordinarias </t>
  </si>
  <si>
    <t>Compensaciones  especiales</t>
  </si>
  <si>
    <t>Gratificaciones por pasantía</t>
  </si>
  <si>
    <t xml:space="preserve">Servicios telefónicos de larga distancia </t>
  </si>
  <si>
    <t>Teléfono local</t>
  </si>
  <si>
    <t xml:space="preserve">Servicio de internet y televisión por cable </t>
  </si>
  <si>
    <t>Energía Eléctrica</t>
  </si>
  <si>
    <t xml:space="preserve">Alquileres y rentas de e edificios y locales </t>
  </si>
  <si>
    <t xml:space="preserve">Alquileres de equipo para computación </t>
  </si>
  <si>
    <t xml:space="preserve">Alquileres de equipos de transporte tracción y elevación </t>
  </si>
  <si>
    <t xml:space="preserve">Servicios especiales de mantenimiento y reparación </t>
  </si>
  <si>
    <t>Mantenimiento y reparación de  muebles y equipos de oficina</t>
  </si>
  <si>
    <t xml:space="preserve">Mantenimiento y reparación de equipo para computación </t>
  </si>
  <si>
    <t>Mantenimiento y reparación de equipos de oficinas y muebles</t>
  </si>
  <si>
    <t xml:space="preserve">Mantenimiento y reparación de equipos de transp , tracción y elevación </t>
  </si>
  <si>
    <t>Fumigación , lavandería , limpieza e higiene</t>
  </si>
  <si>
    <t xml:space="preserve">Fumigación </t>
  </si>
  <si>
    <t xml:space="preserve">Lavandería </t>
  </si>
  <si>
    <t xml:space="preserve">Organización de eventos y festividades </t>
  </si>
  <si>
    <t xml:space="preserve">Servicios Técnicos y Profesionales </t>
  </si>
  <si>
    <t xml:space="preserve">Estudios , investigaciones y análisis de factibilidad </t>
  </si>
  <si>
    <t>Servicios Jurídicos</t>
  </si>
  <si>
    <t xml:space="preserve">Servicios de Capacitación </t>
  </si>
  <si>
    <t xml:space="preserve">Servicios de informática  y sistemas computarizados </t>
  </si>
  <si>
    <t xml:space="preserve">Otros servicios técnicos profesionales </t>
  </si>
  <si>
    <t xml:space="preserve">Libros , revistas y periódicos </t>
  </si>
  <si>
    <t>Artículos de cuero</t>
  </si>
  <si>
    <t>Llantas y neumáticos</t>
  </si>
  <si>
    <t>Artículos de caucho</t>
  </si>
  <si>
    <t>Artículos de plásticos</t>
  </si>
  <si>
    <t xml:space="preserve">Productos Metálicos y sus derivados </t>
  </si>
  <si>
    <t>Estructura metálicas acabadas</t>
  </si>
  <si>
    <t xml:space="preserve">Productos Químicos y conexos  </t>
  </si>
  <si>
    <t xml:space="preserve">Productos Químicos de uso personal </t>
  </si>
  <si>
    <t>pinturas, lacas barnices, diluyentes y absorbentes para pinturas</t>
  </si>
  <si>
    <t>Útiles menores medico- quirúrgico</t>
  </si>
  <si>
    <t>Informaticas</t>
  </si>
  <si>
    <t>Transferencia corrientes a empresas del sector privado</t>
  </si>
  <si>
    <t>Otros gastos operativos de instituciones empresariales</t>
  </si>
  <si>
    <t>Productos de loza</t>
  </si>
  <si>
    <t>EJECUCIÓN PRESUPUESTARIA,  2017</t>
  </si>
  <si>
    <t>Equipos y aparatos audiovisuales</t>
  </si>
  <si>
    <t xml:space="preserve">       Ministerio de Industria  Comercio y Mipymes</t>
  </si>
  <si>
    <t xml:space="preserve">                    Ministerio de industria  comercio y Mipymes</t>
  </si>
  <si>
    <t>Período del 01/06/2017 al 30/06/2017</t>
  </si>
  <si>
    <t>BALANCE DISPONIBLE PARA COMPROMISOS PENDIENTES AL 31/05/2017</t>
  </si>
  <si>
    <t>TOTAL INGRESOS POR PARTIDAS PRESUPUESTARIAS JUNIO, 2017</t>
  </si>
  <si>
    <t>JUNIO, 2017</t>
  </si>
  <si>
    <t>Del 1ro. DE JUNIO  Al  30, 2017</t>
  </si>
  <si>
    <t xml:space="preserve"> - Balance disponible al 31/05/2017</t>
  </si>
  <si>
    <t>BALANCE  DISPONIBLE AL 30/06/2017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</si>
</sst>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1" fontId="63" fillId="0" borderId="0" xfId="49" applyFont="1" applyFill="1" applyBorder="1" applyAlignment="1">
      <alignment horizontal="right"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JUNIO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2017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72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0125"/>
          <c:w val="0.6577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ejecucion!$I$287:$I$295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Financiero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ejecucion!$J$287:$J$295</c:f>
              <c:numCache>
                <c:ptCount val="9"/>
                <c:pt idx="0">
                  <c:v>15718678.53</c:v>
                </c:pt>
                <c:pt idx="1">
                  <c:v>4050730.65</c:v>
                </c:pt>
                <c:pt idx="2">
                  <c:v>3440129.78</c:v>
                </c:pt>
                <c:pt idx="3">
                  <c:v>100000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3461996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303"/>
  <sheetViews>
    <sheetView showZeros="0" workbookViewId="0" topLeftCell="B265">
      <selection activeCell="H20" sqref="H20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9.0039062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106</v>
      </c>
    </row>
    <row r="8" spans="6:8" ht="36.75" customHeight="1">
      <c r="F8" s="86" t="s">
        <v>255</v>
      </c>
      <c r="H8" s="3" t="s">
        <v>64</v>
      </c>
    </row>
    <row r="9" spans="5:9" ht="17.25" customHeight="1">
      <c r="E9" s="6"/>
      <c r="F9" s="87" t="s">
        <v>102</v>
      </c>
      <c r="H9" s="89"/>
      <c r="I9" s="89"/>
    </row>
    <row r="10" spans="3:10" ht="15.75" customHeight="1">
      <c r="C10" s="84"/>
      <c r="D10" s="84"/>
      <c r="E10" s="84"/>
      <c r="F10" s="88" t="s">
        <v>108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4" t="s">
        <v>253</v>
      </c>
      <c r="D12" s="124"/>
      <c r="E12" s="124"/>
      <c r="F12" s="124"/>
      <c r="G12" s="124"/>
      <c r="H12" s="124"/>
    </row>
    <row r="13" spans="3:8" ht="15.75">
      <c r="C13" s="124" t="s">
        <v>257</v>
      </c>
      <c r="D13" s="124"/>
      <c r="E13" s="124"/>
      <c r="F13" s="124"/>
      <c r="G13" s="124"/>
      <c r="H13" s="124"/>
    </row>
    <row r="14" spans="3:8" ht="15.75">
      <c r="C14" s="124" t="s">
        <v>101</v>
      </c>
      <c r="D14" s="124"/>
      <c r="E14" s="124"/>
      <c r="F14" s="124"/>
      <c r="G14" s="124"/>
      <c r="H14" s="124"/>
    </row>
    <row r="15" spans="3:8" ht="15.75">
      <c r="C15" s="70"/>
      <c r="D15" s="70"/>
      <c r="E15" s="70"/>
      <c r="F15" s="70" t="s">
        <v>93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258</v>
      </c>
      <c r="D18" s="81"/>
      <c r="E18" s="73"/>
      <c r="F18" s="82"/>
      <c r="G18" s="83"/>
      <c r="H18" s="109">
        <v>61781751.63</v>
      </c>
    </row>
    <row r="19" spans="3:8" ht="16.5" customHeight="1" thickBot="1">
      <c r="C19" s="65" t="s">
        <v>259</v>
      </c>
      <c r="D19" s="65"/>
      <c r="E19" s="17"/>
      <c r="F19" s="8"/>
      <c r="G19" s="18"/>
      <c r="H19" s="64">
        <f>29636265+3461996</f>
        <v>33098261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94880012.63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5" t="s">
        <v>117</v>
      </c>
      <c r="D22" s="125"/>
      <c r="E22" s="125"/>
      <c r="F22" s="125"/>
      <c r="G22" s="125"/>
      <c r="H22" s="27"/>
      <c r="I22" s="43"/>
    </row>
    <row r="23" spans="1:9" ht="20.25" customHeight="1">
      <c r="A23" s="48" t="s">
        <v>111</v>
      </c>
      <c r="B23" s="48" t="s">
        <v>20</v>
      </c>
      <c r="C23" s="48" t="s">
        <v>19</v>
      </c>
      <c r="D23" s="48" t="s">
        <v>110</v>
      </c>
      <c r="E23" s="48" t="s">
        <v>109</v>
      </c>
      <c r="F23" s="49" t="s">
        <v>45</v>
      </c>
      <c r="G23" s="50">
        <v>2017</v>
      </c>
      <c r="H23" s="16"/>
      <c r="I23" s="43"/>
    </row>
    <row r="24" spans="1:9" ht="18.75" customHeight="1">
      <c r="A24" s="102" t="s">
        <v>112</v>
      </c>
      <c r="B24" s="102" t="s">
        <v>113</v>
      </c>
      <c r="C24" s="51"/>
      <c r="D24" s="52"/>
      <c r="E24" s="52"/>
      <c r="F24" s="53" t="s">
        <v>18</v>
      </c>
      <c r="G24" s="54">
        <f>+G25+G37+G49+G52+G56</f>
        <v>15718678.53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114</v>
      </c>
      <c r="G25" s="22">
        <f>G26+G28+G32+G33+G34</f>
        <v>13123149.59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115</v>
      </c>
      <c r="G26" s="22">
        <f>G27</f>
        <v>12738099.59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116</v>
      </c>
      <c r="G27" s="23">
        <v>12738099.59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209</v>
      </c>
      <c r="G28" s="22">
        <f>+G29+G30+G31</f>
        <v>385050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118</v>
      </c>
      <c r="G29" s="23">
        <v>167000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119</v>
      </c>
      <c r="G30" s="23">
        <v>218050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66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143</v>
      </c>
      <c r="G32" s="22"/>
      <c r="H32" s="16"/>
      <c r="I32" s="43" t="s">
        <v>64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120</v>
      </c>
      <c r="G33" s="23"/>
      <c r="H33" s="16" t="s">
        <v>64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210</v>
      </c>
      <c r="G34" s="22">
        <f>G35+G36</f>
        <v>0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210</v>
      </c>
      <c r="G35" s="23"/>
      <c r="H35" s="16"/>
      <c r="I35" s="43" t="s">
        <v>64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121</v>
      </c>
      <c r="G36" s="23"/>
      <c r="H36" s="16" t="s">
        <v>64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638724</v>
      </c>
      <c r="H37" s="16" t="s">
        <v>64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211</v>
      </c>
      <c r="G38" s="23"/>
      <c r="H38" s="16" t="s">
        <v>64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212</v>
      </c>
      <c r="G39" s="22">
        <f>SUM(G40:G47)</f>
        <v>638724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67</v>
      </c>
      <c r="G40" s="23"/>
      <c r="H40" s="16" t="s">
        <v>64</v>
      </c>
      <c r="I40" s="43" t="s">
        <v>64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213</v>
      </c>
      <c r="G41" s="23"/>
      <c r="H41" s="16" t="s">
        <v>64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122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68</v>
      </c>
      <c r="G43" s="22">
        <v>0</v>
      </c>
      <c r="H43" s="16" t="s">
        <v>64</v>
      </c>
      <c r="I43" s="43" t="s">
        <v>64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638724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187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214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186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95</v>
      </c>
      <c r="G48" s="26">
        <f>G49</f>
        <v>0</v>
      </c>
      <c r="H48" s="16" t="s">
        <v>64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123</v>
      </c>
      <c r="G49" s="22">
        <f>SUM(G50:G51)</f>
        <v>0</v>
      </c>
      <c r="H49" s="16" t="s">
        <v>64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96</v>
      </c>
      <c r="G50" s="23">
        <v>0</v>
      </c>
      <c r="H50" s="16"/>
      <c r="I50" s="43" t="s">
        <v>64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124</v>
      </c>
      <c r="G51" s="23"/>
      <c r="H51" s="16" t="s">
        <v>64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125</v>
      </c>
      <c r="G52" s="22">
        <f>SUM(G53:G54)</f>
        <v>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69</v>
      </c>
      <c r="G53" s="23"/>
      <c r="H53" s="16" t="s">
        <v>64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126</v>
      </c>
      <c r="G54" s="22">
        <f>G55</f>
        <v>0</v>
      </c>
      <c r="H54" s="16"/>
      <c r="I54" s="43" t="s">
        <v>64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215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1956804.94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911281.12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924425.08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121098.74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15718678.53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G62+G73+G76+G79+G83+G92+G96+G106</f>
        <v>4050730.65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127</v>
      </c>
      <c r="G62" s="22">
        <f>SUM(G63+G65+G66+G68+G69+G71+G72)</f>
        <v>1674482.16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128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216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217</v>
      </c>
      <c r="G65" s="74">
        <v>426982.04</v>
      </c>
      <c r="H65" s="16" t="s">
        <v>64</v>
      </c>
      <c r="I65" s="16" t="s">
        <v>64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70</v>
      </c>
      <c r="G66" s="74">
        <f>G67</f>
        <v>6925</v>
      </c>
      <c r="H66" s="16" t="s">
        <v>64</v>
      </c>
      <c r="I66" s="16" t="s">
        <v>64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70</v>
      </c>
      <c r="G67" s="79">
        <v>6925</v>
      </c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82" t="s">
        <v>218</v>
      </c>
      <c r="G68" s="79">
        <v>751930.95</v>
      </c>
      <c r="H68" s="16" t="s">
        <v>64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477856.17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219</v>
      </c>
      <c r="G70" s="23">
        <v>477856.17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8" t="s">
        <v>14</v>
      </c>
      <c r="G71" s="23">
        <v>4360</v>
      </c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8" t="s">
        <v>22</v>
      </c>
      <c r="G72" s="23">
        <v>6428</v>
      </c>
      <c r="H72" s="16" t="s">
        <v>64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566000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560000</v>
      </c>
      <c r="H74" s="16" t="s">
        <v>64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6000</v>
      </c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303010.73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>
        <v>158950</v>
      </c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71</v>
      </c>
      <c r="G78" s="23">
        <v>144060.73</v>
      </c>
      <c r="H78" s="16"/>
      <c r="I78" s="43" t="s">
        <v>64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116544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114904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>
        <v>1640</v>
      </c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72</v>
      </c>
      <c r="G83" s="22">
        <f>G84+G86+G87+G88+G90</f>
        <v>3532</v>
      </c>
      <c r="H83" s="16" t="s">
        <v>64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220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129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221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130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222</v>
      </c>
      <c r="G88" s="22">
        <f>G89</f>
        <v>3532</v>
      </c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9">
        <v>4</v>
      </c>
      <c r="E89" s="12">
        <v>1</v>
      </c>
      <c r="F89" s="28" t="s">
        <v>222</v>
      </c>
      <c r="G89" s="23">
        <v>3532</v>
      </c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/>
      <c r="F90" s="69" t="s">
        <v>57</v>
      </c>
      <c r="G90" s="23">
        <f>G91</f>
        <v>0</v>
      </c>
      <c r="H90" s="16"/>
      <c r="I90" s="43"/>
    </row>
    <row r="91" spans="1:9" ht="12.75">
      <c r="A91" s="4">
        <v>2</v>
      </c>
      <c r="B91" s="4">
        <v>2</v>
      </c>
      <c r="C91" s="4">
        <v>5</v>
      </c>
      <c r="D91" s="12">
        <v>8</v>
      </c>
      <c r="E91" s="12">
        <v>1</v>
      </c>
      <c r="F91" s="28" t="s">
        <v>57</v>
      </c>
      <c r="G91" s="23"/>
      <c r="H91" s="16"/>
      <c r="I91" s="43"/>
    </row>
    <row r="92" spans="1:9" ht="12.75">
      <c r="A92" s="100">
        <v>2</v>
      </c>
      <c r="B92" s="100">
        <v>2</v>
      </c>
      <c r="C92" s="100">
        <v>6</v>
      </c>
      <c r="D92" s="9"/>
      <c r="E92" s="12"/>
      <c r="F92" s="69" t="s">
        <v>73</v>
      </c>
      <c r="G92" s="22">
        <f>G93+G94+G95</f>
        <v>5060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1</v>
      </c>
      <c r="E93" s="12"/>
      <c r="F93" s="28" t="s">
        <v>131</v>
      </c>
      <c r="G93" s="23"/>
      <c r="H93" s="16"/>
      <c r="I93" s="43"/>
    </row>
    <row r="94" spans="1:9" ht="12.75">
      <c r="A94" s="4">
        <v>2</v>
      </c>
      <c r="B94" s="4">
        <v>2</v>
      </c>
      <c r="C94" s="4">
        <v>6</v>
      </c>
      <c r="D94" s="12">
        <v>2</v>
      </c>
      <c r="E94" s="12"/>
      <c r="F94" s="28" t="s">
        <v>74</v>
      </c>
      <c r="G94" s="23"/>
      <c r="H94" s="16"/>
      <c r="I94" s="43"/>
    </row>
    <row r="95" spans="1:9" ht="12.75">
      <c r="A95" s="4">
        <v>2</v>
      </c>
      <c r="B95" s="4">
        <v>2</v>
      </c>
      <c r="C95" s="4">
        <v>6</v>
      </c>
      <c r="D95" s="12">
        <v>3</v>
      </c>
      <c r="E95" s="12"/>
      <c r="F95" s="28" t="s">
        <v>75</v>
      </c>
      <c r="G95" s="23">
        <v>5060</v>
      </c>
      <c r="H95" s="16"/>
      <c r="I95" s="43"/>
    </row>
    <row r="96" spans="1:9" ht="12.75">
      <c r="A96" s="100">
        <v>2</v>
      </c>
      <c r="B96" s="100">
        <v>2</v>
      </c>
      <c r="C96" s="100">
        <v>7</v>
      </c>
      <c r="D96" s="9"/>
      <c r="E96" s="12"/>
      <c r="F96" s="69" t="s">
        <v>132</v>
      </c>
      <c r="G96" s="22">
        <f>+G97+G100</f>
        <v>29362.440000000002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9">
        <v>1</v>
      </c>
      <c r="E97" s="12"/>
      <c r="F97" s="69" t="s">
        <v>63</v>
      </c>
      <c r="G97" s="22">
        <f>G98</f>
        <v>12450</v>
      </c>
      <c r="H97" s="16"/>
      <c r="I97" s="69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1</v>
      </c>
      <c r="F98" s="28" t="s">
        <v>133</v>
      </c>
      <c r="G98" s="23">
        <v>12450</v>
      </c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12">
        <v>1</v>
      </c>
      <c r="E99" s="12">
        <v>2</v>
      </c>
      <c r="F99" s="28" t="s">
        <v>223</v>
      </c>
      <c r="G99" s="23">
        <v>0</v>
      </c>
      <c r="H99" s="16" t="s">
        <v>64</v>
      </c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/>
      <c r="F100" s="69" t="s">
        <v>134</v>
      </c>
      <c r="G100" s="22">
        <f>G101+G102+G103+G104</f>
        <v>16912.440000000002</v>
      </c>
      <c r="H100" s="16"/>
      <c r="I100" s="43"/>
    </row>
    <row r="101" spans="1:9" ht="12.75">
      <c r="A101" s="4">
        <v>2</v>
      </c>
      <c r="B101" s="4">
        <v>2</v>
      </c>
      <c r="C101" s="4">
        <v>7</v>
      </c>
      <c r="D101" s="9">
        <v>2</v>
      </c>
      <c r="E101" s="12">
        <v>1</v>
      </c>
      <c r="F101" s="28" t="s">
        <v>224</v>
      </c>
      <c r="G101" s="23"/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2</v>
      </c>
      <c r="F102" s="28" t="s">
        <v>225</v>
      </c>
      <c r="G102" s="23">
        <v>15762.44</v>
      </c>
      <c r="H102" s="105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4</v>
      </c>
      <c r="F103" s="28" t="s">
        <v>226</v>
      </c>
      <c r="G103" s="23"/>
      <c r="H103" s="16"/>
      <c r="I103" s="43"/>
    </row>
    <row r="104" spans="1:9" ht="12.75">
      <c r="A104" s="11">
        <v>2</v>
      </c>
      <c r="B104" s="11">
        <v>2</v>
      </c>
      <c r="C104" s="11">
        <v>7</v>
      </c>
      <c r="D104" s="12">
        <v>2</v>
      </c>
      <c r="E104" s="12">
        <v>6</v>
      </c>
      <c r="F104" s="28" t="s">
        <v>227</v>
      </c>
      <c r="G104" s="23">
        <v>1150</v>
      </c>
      <c r="H104" s="16"/>
      <c r="I104" s="43" t="s">
        <v>64</v>
      </c>
    </row>
    <row r="105" spans="1:9" ht="12.75">
      <c r="A105" s="4">
        <v>2</v>
      </c>
      <c r="B105" s="4">
        <v>2</v>
      </c>
      <c r="C105" s="4">
        <v>7</v>
      </c>
      <c r="D105" s="12">
        <v>3</v>
      </c>
      <c r="E105" s="12"/>
      <c r="F105" s="28" t="s">
        <v>135</v>
      </c>
      <c r="G105" s="23"/>
      <c r="H105" s="16"/>
      <c r="I105" s="43"/>
    </row>
    <row r="106" spans="1:9" ht="12.75">
      <c r="A106" s="100">
        <v>2</v>
      </c>
      <c r="B106" s="100">
        <v>2</v>
      </c>
      <c r="C106" s="100">
        <v>8</v>
      </c>
      <c r="D106" s="9"/>
      <c r="E106" s="9"/>
      <c r="F106" s="8" t="s">
        <v>5</v>
      </c>
      <c r="G106" s="22">
        <f>SUM(G107+G108+G109+G113+G116+G123+G125+G127)</f>
        <v>1352739.3199999998</v>
      </c>
      <c r="H106" s="16" t="s">
        <v>64</v>
      </c>
      <c r="I106" s="43"/>
    </row>
    <row r="107" spans="1:9" ht="12.75">
      <c r="A107" s="4">
        <v>2</v>
      </c>
      <c r="B107" s="4">
        <v>2</v>
      </c>
      <c r="C107" s="4">
        <v>8</v>
      </c>
      <c r="D107" s="9">
        <v>2</v>
      </c>
      <c r="E107" s="12"/>
      <c r="F107" s="8" t="s">
        <v>8</v>
      </c>
      <c r="G107" s="79">
        <f>439347.54</f>
        <v>439347.54</v>
      </c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4</v>
      </c>
      <c r="E108" s="12"/>
      <c r="F108" s="69" t="s">
        <v>91</v>
      </c>
      <c r="G108" s="23"/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5</v>
      </c>
      <c r="E109" s="12"/>
      <c r="F109" s="14" t="s">
        <v>228</v>
      </c>
      <c r="G109" s="22">
        <f>G110+G111+G112</f>
        <v>67001.88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1</v>
      </c>
      <c r="F110" s="28" t="s">
        <v>229</v>
      </c>
      <c r="G110" s="23"/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2</v>
      </c>
      <c r="F111" s="2" t="s">
        <v>230</v>
      </c>
      <c r="G111" s="23">
        <v>9314.5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5</v>
      </c>
      <c r="E112" s="12">
        <v>3</v>
      </c>
      <c r="F112" s="2" t="s">
        <v>136</v>
      </c>
      <c r="G112" s="23">
        <v>57687.38</v>
      </c>
      <c r="H112" s="16"/>
      <c r="I112" s="43"/>
    </row>
    <row r="113" spans="1:9" ht="12.75">
      <c r="A113" s="4">
        <v>2</v>
      </c>
      <c r="B113" s="4">
        <v>2</v>
      </c>
      <c r="C113" s="4">
        <v>8</v>
      </c>
      <c r="D113" s="9">
        <v>6</v>
      </c>
      <c r="E113" s="12"/>
      <c r="F113" s="69" t="s">
        <v>231</v>
      </c>
      <c r="G113" s="22">
        <f>G114+G115</f>
        <v>354725.51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1</v>
      </c>
      <c r="F114" s="28" t="s">
        <v>137</v>
      </c>
      <c r="G114" s="23">
        <v>354725.51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6</v>
      </c>
      <c r="E115" s="12">
        <v>2</v>
      </c>
      <c r="F115" s="28" t="s">
        <v>138</v>
      </c>
      <c r="G115" s="23"/>
      <c r="H115" s="16"/>
      <c r="I115" s="43" t="s">
        <v>64</v>
      </c>
    </row>
    <row r="116" spans="1:9" ht="12.75">
      <c r="A116" s="4">
        <v>2</v>
      </c>
      <c r="B116" s="4">
        <v>2</v>
      </c>
      <c r="C116" s="4">
        <v>8</v>
      </c>
      <c r="D116" s="9">
        <v>7</v>
      </c>
      <c r="E116" s="12"/>
      <c r="F116" s="69" t="s">
        <v>232</v>
      </c>
      <c r="G116" s="22">
        <f>SUM(G117+G118+G119+G120+G121+G122)</f>
        <v>491064.39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1</v>
      </c>
      <c r="F117" s="28" t="s">
        <v>233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2</v>
      </c>
      <c r="F118" s="28" t="s">
        <v>234</v>
      </c>
      <c r="G118" s="23"/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3</v>
      </c>
      <c r="F119" s="28" t="s">
        <v>190</v>
      </c>
      <c r="G119" s="23">
        <v>150000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4</v>
      </c>
      <c r="F120" s="28" t="s">
        <v>235</v>
      </c>
      <c r="G120" s="23">
        <v>73000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7</v>
      </c>
      <c r="E121" s="12">
        <v>5</v>
      </c>
      <c r="F121" s="28" t="s">
        <v>236</v>
      </c>
      <c r="G121" s="23"/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20">
        <v>7</v>
      </c>
      <c r="E122" s="12">
        <v>6</v>
      </c>
      <c r="F122" s="28" t="s">
        <v>237</v>
      </c>
      <c r="G122" s="23">
        <v>268064.39</v>
      </c>
      <c r="H122" s="16"/>
      <c r="I122" s="43"/>
    </row>
    <row r="123" spans="1:9" ht="12.75">
      <c r="A123" s="4">
        <v>2</v>
      </c>
      <c r="B123" s="4">
        <v>2</v>
      </c>
      <c r="C123" s="4">
        <v>8</v>
      </c>
      <c r="D123" s="9">
        <v>8</v>
      </c>
      <c r="E123" s="12"/>
      <c r="F123" s="69" t="s">
        <v>142</v>
      </c>
      <c r="G123" s="22">
        <f>G124</f>
        <v>600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1</v>
      </c>
      <c r="F124" s="28" t="s">
        <v>141</v>
      </c>
      <c r="G124" s="23">
        <v>600</v>
      </c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2</v>
      </c>
      <c r="F125" s="28" t="s">
        <v>139</v>
      </c>
      <c r="G125" s="23"/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8</v>
      </c>
      <c r="E126" s="12">
        <v>3</v>
      </c>
      <c r="F126" s="28" t="s">
        <v>140</v>
      </c>
      <c r="G126" s="23"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/>
      <c r="F127" s="28"/>
      <c r="G127" s="22">
        <f>G128</f>
        <v>0</v>
      </c>
      <c r="H127" s="16"/>
      <c r="I127" s="43"/>
    </row>
    <row r="128" spans="1:9" ht="12.75">
      <c r="A128" s="11">
        <v>2</v>
      </c>
      <c r="B128" s="11">
        <v>2</v>
      </c>
      <c r="C128" s="11">
        <v>8</v>
      </c>
      <c r="D128" s="12">
        <v>9</v>
      </c>
      <c r="E128" s="12">
        <v>5</v>
      </c>
      <c r="F128" s="28" t="s">
        <v>251</v>
      </c>
      <c r="G128" s="23"/>
      <c r="H128" s="16"/>
      <c r="I128" s="43"/>
    </row>
    <row r="129" spans="3:9" ht="12.75">
      <c r="C129" s="12"/>
      <c r="D129" s="12"/>
      <c r="E129" s="12"/>
      <c r="F129" s="8" t="s">
        <v>1</v>
      </c>
      <c r="G129" s="23"/>
      <c r="H129" s="18">
        <f>+G61</f>
        <v>4050730.65</v>
      </c>
      <c r="I129" s="43"/>
    </row>
    <row r="130" spans="1:9" ht="15.75">
      <c r="A130" s="101">
        <v>2</v>
      </c>
      <c r="B130" s="101">
        <v>3</v>
      </c>
      <c r="C130" s="101"/>
      <c r="D130" s="58"/>
      <c r="E130" s="58"/>
      <c r="F130" s="57" t="s">
        <v>16</v>
      </c>
      <c r="G130" s="54">
        <f>+G131+G136+G144+G150+G153+G158+G168+G180</f>
        <v>3440129.78</v>
      </c>
      <c r="H130" s="16"/>
      <c r="I130" s="43"/>
    </row>
    <row r="131" spans="1:9" ht="12.75">
      <c r="A131" s="100">
        <v>2</v>
      </c>
      <c r="B131" s="100">
        <v>3</v>
      </c>
      <c r="C131" s="100">
        <v>1</v>
      </c>
      <c r="D131" s="9"/>
      <c r="E131" s="9"/>
      <c r="F131" s="8" t="s">
        <v>6</v>
      </c>
      <c r="G131" s="22">
        <f>G132+G134</f>
        <v>1500329.76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1</v>
      </c>
      <c r="E132" s="12"/>
      <c r="F132" s="8" t="s">
        <v>144</v>
      </c>
      <c r="G132" s="22">
        <f>G133</f>
        <v>1496827.76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1</v>
      </c>
      <c r="E133" s="12">
        <v>1</v>
      </c>
      <c r="F133" s="15" t="s">
        <v>144</v>
      </c>
      <c r="G133" s="23">
        <v>1496827.76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9">
        <v>3</v>
      </c>
      <c r="E134" s="12"/>
      <c r="F134" s="8" t="s">
        <v>76</v>
      </c>
      <c r="G134" s="22">
        <f>G135</f>
        <v>3502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3</v>
      </c>
      <c r="E135" s="12">
        <v>3</v>
      </c>
      <c r="F135" s="15" t="s">
        <v>145</v>
      </c>
      <c r="G135" s="115">
        <v>3502</v>
      </c>
      <c r="H135" s="16"/>
      <c r="I135" s="43"/>
    </row>
    <row r="136" spans="1:9" ht="18" customHeight="1">
      <c r="A136" s="100">
        <v>2</v>
      </c>
      <c r="B136" s="100">
        <v>3</v>
      </c>
      <c r="C136" s="100">
        <v>2</v>
      </c>
      <c r="D136" s="9"/>
      <c r="E136" s="12"/>
      <c r="F136" s="8" t="s">
        <v>77</v>
      </c>
      <c r="G136" s="22">
        <f>SUM(G137+G139+G141+G143)</f>
        <v>0</v>
      </c>
      <c r="H136" s="3" t="s">
        <v>64</v>
      </c>
      <c r="I136" s="43" t="s">
        <v>64</v>
      </c>
    </row>
    <row r="137" spans="1:9" ht="15.75" customHeight="1">
      <c r="A137" s="4">
        <v>2</v>
      </c>
      <c r="B137" s="4">
        <v>3</v>
      </c>
      <c r="C137" s="4">
        <v>2</v>
      </c>
      <c r="D137" s="4">
        <v>1</v>
      </c>
      <c r="E137" s="12"/>
      <c r="F137" s="69" t="s">
        <v>78</v>
      </c>
      <c r="G137" s="23">
        <f>G138</f>
        <v>0</v>
      </c>
      <c r="H137" s="16" t="s">
        <v>64</v>
      </c>
      <c r="I137" s="43"/>
    </row>
    <row r="138" spans="1:9" ht="13.5" customHeight="1">
      <c r="A138" s="4">
        <v>2</v>
      </c>
      <c r="B138" s="4">
        <v>3</v>
      </c>
      <c r="C138" s="4">
        <v>2</v>
      </c>
      <c r="D138" s="4">
        <v>1</v>
      </c>
      <c r="E138" s="12">
        <v>1</v>
      </c>
      <c r="F138" s="28" t="s">
        <v>78</v>
      </c>
      <c r="G138" s="23"/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9">
        <v>2</v>
      </c>
      <c r="E139" s="12"/>
      <c r="F139" s="69" t="s">
        <v>146</v>
      </c>
      <c r="G139" s="22">
        <f>G140</f>
        <v>0</v>
      </c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12">
        <v>2</v>
      </c>
      <c r="E140" s="12">
        <v>1</v>
      </c>
      <c r="F140" s="28" t="s">
        <v>146</v>
      </c>
      <c r="G140" s="23"/>
      <c r="H140" s="16"/>
      <c r="I140" s="43"/>
    </row>
    <row r="141" spans="1:8" ht="12.75">
      <c r="A141" s="4">
        <v>2</v>
      </c>
      <c r="B141" s="4">
        <v>3</v>
      </c>
      <c r="C141" s="4">
        <v>2</v>
      </c>
      <c r="D141" s="9">
        <v>3</v>
      </c>
      <c r="E141" s="12"/>
      <c r="F141" s="69" t="s">
        <v>79</v>
      </c>
      <c r="G141" s="22">
        <f>G142</f>
        <v>0</v>
      </c>
      <c r="H141" s="16"/>
    </row>
    <row r="142" spans="1:8" ht="12.75">
      <c r="A142" s="4">
        <v>2</v>
      </c>
      <c r="B142" s="4">
        <v>3</v>
      </c>
      <c r="C142" s="4">
        <v>2</v>
      </c>
      <c r="D142" s="12">
        <v>3</v>
      </c>
      <c r="E142" s="12">
        <v>1</v>
      </c>
      <c r="F142" s="28" t="s">
        <v>79</v>
      </c>
      <c r="G142" s="23"/>
      <c r="H142" s="16"/>
    </row>
    <row r="143" spans="1:8" ht="12.75">
      <c r="A143" s="4">
        <v>2</v>
      </c>
      <c r="B143" s="4">
        <v>3</v>
      </c>
      <c r="C143" s="4">
        <v>2</v>
      </c>
      <c r="D143" s="9">
        <v>4</v>
      </c>
      <c r="E143" s="12"/>
      <c r="F143" s="28" t="s">
        <v>80</v>
      </c>
      <c r="G143" s="23"/>
      <c r="H143" s="16"/>
    </row>
    <row r="144" spans="1:8" ht="12.75">
      <c r="A144" s="100">
        <v>2</v>
      </c>
      <c r="B144" s="100">
        <v>3</v>
      </c>
      <c r="C144" s="100">
        <v>3</v>
      </c>
      <c r="D144" s="9"/>
      <c r="E144" s="9"/>
      <c r="F144" s="8" t="s">
        <v>50</v>
      </c>
      <c r="G144" s="22">
        <f>SUM(G145:G149)</f>
        <v>526252</v>
      </c>
      <c r="H144" s="16" t="s">
        <v>64</v>
      </c>
    </row>
    <row r="145" spans="1:8" ht="12.75">
      <c r="A145" s="4">
        <v>2</v>
      </c>
      <c r="B145" s="4">
        <v>3</v>
      </c>
      <c r="C145" s="4">
        <v>3</v>
      </c>
      <c r="D145" s="9">
        <v>1</v>
      </c>
      <c r="E145" s="20"/>
      <c r="F145" s="15" t="s">
        <v>41</v>
      </c>
      <c r="G145" s="23"/>
      <c r="H145" s="16"/>
    </row>
    <row r="146" spans="1:9" ht="12.75">
      <c r="A146" s="4">
        <v>2</v>
      </c>
      <c r="B146" s="4">
        <v>3</v>
      </c>
      <c r="C146" s="4">
        <v>3</v>
      </c>
      <c r="D146" s="9">
        <v>2</v>
      </c>
      <c r="E146" s="12"/>
      <c r="F146" s="15" t="s">
        <v>51</v>
      </c>
      <c r="G146" s="23">
        <v>526252</v>
      </c>
      <c r="H146" s="16"/>
      <c r="I146" s="3" t="s">
        <v>64</v>
      </c>
    </row>
    <row r="147" spans="1:8" ht="12.75">
      <c r="A147" s="4">
        <v>2</v>
      </c>
      <c r="B147" s="4">
        <v>3</v>
      </c>
      <c r="C147" s="4">
        <v>3</v>
      </c>
      <c r="D147" s="9">
        <v>3</v>
      </c>
      <c r="E147" s="12"/>
      <c r="F147" s="28" t="s">
        <v>147</v>
      </c>
      <c r="G147" s="23"/>
      <c r="H147" s="16"/>
    </row>
    <row r="148" spans="1:8" ht="12.75">
      <c r="A148" s="4">
        <v>2</v>
      </c>
      <c r="B148" s="4">
        <v>3</v>
      </c>
      <c r="C148" s="4">
        <v>3</v>
      </c>
      <c r="D148" s="9">
        <v>4</v>
      </c>
      <c r="E148" s="12"/>
      <c r="F148" s="28" t="s">
        <v>238</v>
      </c>
      <c r="G148" s="23"/>
      <c r="H148" s="16"/>
    </row>
    <row r="149" spans="1:9" ht="12.75">
      <c r="A149" s="4">
        <v>2</v>
      </c>
      <c r="B149" s="4">
        <v>3</v>
      </c>
      <c r="C149" s="4">
        <v>3</v>
      </c>
      <c r="D149" s="9">
        <v>5</v>
      </c>
      <c r="E149" s="12"/>
      <c r="F149" s="28" t="s">
        <v>107</v>
      </c>
      <c r="G149" s="23"/>
      <c r="H149" s="16"/>
      <c r="I149" s="43"/>
    </row>
    <row r="150" spans="1:7" ht="12.75">
      <c r="A150" s="100">
        <v>2</v>
      </c>
      <c r="B150" s="100">
        <v>3</v>
      </c>
      <c r="C150" s="100">
        <v>4</v>
      </c>
      <c r="F150" s="14" t="s">
        <v>148</v>
      </c>
      <c r="G150" s="26">
        <f>G151</f>
        <v>0</v>
      </c>
    </row>
    <row r="151" spans="1:7" ht="12.75">
      <c r="A151" s="4">
        <v>2</v>
      </c>
      <c r="B151" s="4">
        <v>3</v>
      </c>
      <c r="C151" s="4">
        <v>4</v>
      </c>
      <c r="D151" s="9">
        <v>1</v>
      </c>
      <c r="F151" s="2" t="s">
        <v>149</v>
      </c>
      <c r="G151" s="3">
        <f>G152</f>
        <v>0</v>
      </c>
    </row>
    <row r="152" spans="1:9" ht="12.75">
      <c r="A152" s="4">
        <v>2</v>
      </c>
      <c r="B152" s="4">
        <v>3</v>
      </c>
      <c r="C152" s="4">
        <v>4</v>
      </c>
      <c r="D152" s="9">
        <v>1</v>
      </c>
      <c r="E152" s="12">
        <v>1</v>
      </c>
      <c r="F152" s="2" t="s">
        <v>149</v>
      </c>
      <c r="I152" s="3" t="s">
        <v>64</v>
      </c>
    </row>
    <row r="153" spans="1:9" ht="12.75">
      <c r="A153" s="100">
        <v>2</v>
      </c>
      <c r="B153" s="100">
        <v>3</v>
      </c>
      <c r="C153" s="100">
        <v>5</v>
      </c>
      <c r="D153" s="12"/>
      <c r="E153" s="12"/>
      <c r="F153" s="69" t="s">
        <v>59</v>
      </c>
      <c r="G153" s="22">
        <f>G155+G157</f>
        <v>39107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2</v>
      </c>
      <c r="E154" s="12"/>
      <c r="F154" s="69" t="s">
        <v>239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3</v>
      </c>
      <c r="E155" s="12"/>
      <c r="F155" s="69" t="s">
        <v>240</v>
      </c>
      <c r="G155" s="23">
        <v>1000</v>
      </c>
      <c r="H155" s="16" t="s">
        <v>64</v>
      </c>
      <c r="I155" s="43"/>
    </row>
    <row r="156" spans="1:9" ht="12.75">
      <c r="A156" s="4">
        <v>2</v>
      </c>
      <c r="B156" s="4">
        <v>3</v>
      </c>
      <c r="C156" s="4">
        <v>5</v>
      </c>
      <c r="D156" s="9">
        <v>4</v>
      </c>
      <c r="E156" s="12"/>
      <c r="F156" s="69" t="s">
        <v>241</v>
      </c>
      <c r="G156" s="23"/>
      <c r="H156" s="16" t="s">
        <v>64</v>
      </c>
      <c r="I156" s="43" t="s">
        <v>64</v>
      </c>
    </row>
    <row r="157" spans="1:9" ht="12.75">
      <c r="A157" s="4">
        <v>2</v>
      </c>
      <c r="B157" s="4">
        <v>3</v>
      </c>
      <c r="C157" s="4">
        <v>5</v>
      </c>
      <c r="D157" s="9">
        <v>5</v>
      </c>
      <c r="E157" s="12"/>
      <c r="F157" s="69" t="s">
        <v>242</v>
      </c>
      <c r="G157" s="23">
        <v>38107</v>
      </c>
      <c r="H157" s="16"/>
      <c r="I157" s="43"/>
    </row>
    <row r="158" spans="1:9" ht="12.75">
      <c r="A158" s="100">
        <v>2</v>
      </c>
      <c r="B158" s="100">
        <v>3</v>
      </c>
      <c r="C158" s="100">
        <v>6</v>
      </c>
      <c r="D158" s="9"/>
      <c r="E158" s="12"/>
      <c r="F158" s="69" t="s">
        <v>84</v>
      </c>
      <c r="G158" s="22">
        <f>G160+G161+G164</f>
        <v>489.99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/>
      <c r="F159" s="69" t="s">
        <v>150</v>
      </c>
      <c r="G159" s="22">
        <f>G160</f>
        <v>0</v>
      </c>
      <c r="H159" s="16" t="s">
        <v>64</v>
      </c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>
        <v>1</v>
      </c>
      <c r="F160" s="28" t="s">
        <v>151</v>
      </c>
      <c r="G160" s="23"/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/>
      <c r="F161" s="69" t="s">
        <v>81</v>
      </c>
      <c r="G161" s="22">
        <f>G163</f>
        <v>0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1</v>
      </c>
      <c r="F162" s="28" t="s">
        <v>152</v>
      </c>
      <c r="G162" s="117"/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2</v>
      </c>
      <c r="E163" s="12">
        <v>2</v>
      </c>
      <c r="F163" s="28" t="s">
        <v>252</v>
      </c>
      <c r="G163" s="115"/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/>
      <c r="F164" s="69" t="s">
        <v>243</v>
      </c>
      <c r="G164" s="106">
        <f>G165+G166+G167</f>
        <v>489.99</v>
      </c>
      <c r="H164" s="16"/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1</v>
      </c>
      <c r="F165" s="28" t="s">
        <v>153</v>
      </c>
      <c r="G165" s="23">
        <v>489.99</v>
      </c>
      <c r="H165" s="16" t="s">
        <v>64</v>
      </c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3</v>
      </c>
      <c r="F166" s="28" t="s">
        <v>244</v>
      </c>
      <c r="G166" s="23"/>
      <c r="H166" s="16"/>
      <c r="I166" s="43"/>
    </row>
    <row r="167" spans="1:9" ht="12.75">
      <c r="A167" s="4">
        <v>2</v>
      </c>
      <c r="B167" s="4">
        <v>3</v>
      </c>
      <c r="C167" s="4">
        <v>6</v>
      </c>
      <c r="D167" s="9">
        <v>3</v>
      </c>
      <c r="E167" s="12">
        <v>4</v>
      </c>
      <c r="F167" s="28" t="s">
        <v>154</v>
      </c>
      <c r="G167" s="23"/>
      <c r="H167" s="16"/>
      <c r="I167" s="43"/>
    </row>
    <row r="168" spans="1:9" ht="29.25" customHeight="1">
      <c r="A168" s="100">
        <v>2</v>
      </c>
      <c r="B168" s="100">
        <v>3</v>
      </c>
      <c r="C168" s="100">
        <v>7</v>
      </c>
      <c r="D168" s="9"/>
      <c r="E168" s="9"/>
      <c r="F168" s="21" t="s">
        <v>52</v>
      </c>
      <c r="G168" s="22">
        <f>G169+G173+G175</f>
        <v>849473.9</v>
      </c>
      <c r="H168" s="16" t="s">
        <v>64</v>
      </c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/>
      <c r="F169" s="8" t="s">
        <v>9</v>
      </c>
      <c r="G169" s="22">
        <f>G170+G171</f>
        <v>849163.9</v>
      </c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1</v>
      </c>
      <c r="F170" s="2" t="s">
        <v>155</v>
      </c>
      <c r="G170" s="23">
        <v>849163.9</v>
      </c>
      <c r="H170" s="16" t="s">
        <v>64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2</v>
      </c>
      <c r="F171" s="28" t="s">
        <v>156</v>
      </c>
      <c r="G171" s="23"/>
      <c r="H171" s="16" t="s">
        <v>64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4</v>
      </c>
      <c r="F172" s="28" t="s">
        <v>157</v>
      </c>
      <c r="G172" s="23"/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5</v>
      </c>
      <c r="F173" s="28" t="s">
        <v>158</v>
      </c>
      <c r="G173" s="23"/>
      <c r="H173" s="16" t="s">
        <v>64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1</v>
      </c>
      <c r="E174" s="12">
        <v>6</v>
      </c>
      <c r="F174" s="28" t="s">
        <v>159</v>
      </c>
      <c r="G174" s="106"/>
      <c r="H174" s="16" t="s">
        <v>64</v>
      </c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/>
      <c r="F175" s="69" t="s">
        <v>245</v>
      </c>
      <c r="G175" s="22">
        <f>G176+G177+G178+G179</f>
        <v>310</v>
      </c>
      <c r="H175" s="16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3</v>
      </c>
      <c r="F176" s="28" t="s">
        <v>246</v>
      </c>
      <c r="G176" s="23"/>
      <c r="H176" s="16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4</v>
      </c>
      <c r="F177" s="28" t="s">
        <v>188</v>
      </c>
      <c r="G177" s="23"/>
      <c r="H177" s="16"/>
      <c r="I177" s="43"/>
    </row>
    <row r="178" spans="1:9" ht="12.75">
      <c r="A178" s="4"/>
      <c r="B178" s="4">
        <v>3</v>
      </c>
      <c r="C178" s="4">
        <v>7</v>
      </c>
      <c r="D178" s="9">
        <v>2</v>
      </c>
      <c r="E178" s="12">
        <v>5</v>
      </c>
      <c r="F178" s="28"/>
      <c r="G178" s="23"/>
      <c r="H178" s="16"/>
      <c r="I178" s="43"/>
    </row>
    <row r="179" spans="1:9" ht="12.75">
      <c r="A179" s="4">
        <v>2</v>
      </c>
      <c r="B179" s="4">
        <v>3</v>
      </c>
      <c r="C179" s="4">
        <v>7</v>
      </c>
      <c r="D179" s="9">
        <v>2</v>
      </c>
      <c r="E179" s="12">
        <v>6</v>
      </c>
      <c r="F179" s="28" t="s">
        <v>247</v>
      </c>
      <c r="G179" s="23">
        <v>310</v>
      </c>
      <c r="H179" s="16" t="s">
        <v>64</v>
      </c>
      <c r="I179" s="43"/>
    </row>
    <row r="180" spans="1:9" ht="12.75">
      <c r="A180" s="4">
        <v>2</v>
      </c>
      <c r="B180" s="4">
        <v>3</v>
      </c>
      <c r="C180" s="4">
        <v>9</v>
      </c>
      <c r="D180" s="9"/>
      <c r="E180" s="9"/>
      <c r="F180" s="8" t="s">
        <v>42</v>
      </c>
      <c r="G180" s="22">
        <f>SUM(G181+G182+G183+G184+G185+G186+G187)</f>
        <v>524477.13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1</v>
      </c>
      <c r="E181" s="12"/>
      <c r="F181" s="15" t="s">
        <v>10</v>
      </c>
      <c r="G181" s="23">
        <v>12360.5</v>
      </c>
      <c r="H181" s="16"/>
      <c r="I181" s="43"/>
    </row>
    <row r="182" spans="1:9" ht="12.75">
      <c r="A182" s="4">
        <v>2</v>
      </c>
      <c r="B182" s="4">
        <v>3</v>
      </c>
      <c r="C182" s="4">
        <v>9</v>
      </c>
      <c r="D182" s="9">
        <v>2</v>
      </c>
      <c r="E182" s="12"/>
      <c r="F182" s="28" t="s">
        <v>193</v>
      </c>
      <c r="G182" s="23">
        <v>505972.52</v>
      </c>
      <c r="H182" s="16"/>
      <c r="I182" s="43"/>
    </row>
    <row r="183" spans="1:9" ht="12.75">
      <c r="A183" s="4">
        <v>2</v>
      </c>
      <c r="B183" s="4">
        <v>3</v>
      </c>
      <c r="C183" s="4">
        <v>9</v>
      </c>
      <c r="D183" s="9">
        <v>3</v>
      </c>
      <c r="E183" s="12"/>
      <c r="F183" s="28" t="s">
        <v>248</v>
      </c>
      <c r="G183" s="23"/>
      <c r="H183" s="16"/>
      <c r="I183" s="43"/>
    </row>
    <row r="184" spans="1:9" ht="12.75">
      <c r="A184" s="4">
        <v>2</v>
      </c>
      <c r="B184" s="4">
        <v>3</v>
      </c>
      <c r="C184" s="4">
        <v>9</v>
      </c>
      <c r="D184" s="9">
        <v>5</v>
      </c>
      <c r="E184" s="12"/>
      <c r="F184" s="28" t="s">
        <v>194</v>
      </c>
      <c r="G184" s="23">
        <v>4789.01</v>
      </c>
      <c r="H184" s="16"/>
      <c r="I184" s="43" t="s">
        <v>64</v>
      </c>
    </row>
    <row r="185" spans="1:9" ht="12.75">
      <c r="A185" s="4">
        <v>2</v>
      </c>
      <c r="B185" s="4">
        <v>3</v>
      </c>
      <c r="C185" s="4">
        <v>9</v>
      </c>
      <c r="D185" s="9">
        <v>6</v>
      </c>
      <c r="E185" s="12"/>
      <c r="F185" s="15" t="s">
        <v>0</v>
      </c>
      <c r="G185" s="23">
        <v>1355.1</v>
      </c>
      <c r="H185" s="16"/>
      <c r="I185" s="43"/>
    </row>
    <row r="186" spans="1:9" ht="12.75">
      <c r="A186" s="4">
        <v>2</v>
      </c>
      <c r="B186" s="4">
        <v>3</v>
      </c>
      <c r="C186" s="4">
        <v>9</v>
      </c>
      <c r="D186" s="9">
        <v>9</v>
      </c>
      <c r="E186" s="12">
        <v>1</v>
      </c>
      <c r="F186" s="28" t="s">
        <v>195</v>
      </c>
      <c r="G186" s="23"/>
      <c r="H186" s="16"/>
      <c r="I186" s="43"/>
    </row>
    <row r="187" spans="1:9" ht="12.75">
      <c r="A187" s="4">
        <v>2</v>
      </c>
      <c r="B187" s="4">
        <v>3</v>
      </c>
      <c r="C187" s="4">
        <v>9</v>
      </c>
      <c r="D187" s="9">
        <v>9</v>
      </c>
      <c r="E187" s="12">
        <v>2</v>
      </c>
      <c r="F187" s="28" t="s">
        <v>191</v>
      </c>
      <c r="G187" s="23"/>
      <c r="H187" s="16"/>
      <c r="I187" s="43"/>
    </row>
    <row r="188" spans="3:9" ht="12.75">
      <c r="C188" s="12"/>
      <c r="D188" s="12"/>
      <c r="E188" s="12"/>
      <c r="G188" s="47"/>
      <c r="H188" s="16" t="s">
        <v>64</v>
      </c>
      <c r="I188" s="43" t="s">
        <v>64</v>
      </c>
    </row>
    <row r="189" spans="3:9" ht="12.75">
      <c r="C189" s="12"/>
      <c r="D189" s="12"/>
      <c r="E189" s="12"/>
      <c r="F189" s="8" t="s">
        <v>61</v>
      </c>
      <c r="G189" s="47"/>
      <c r="H189" s="18">
        <f>+G130</f>
        <v>3440129.78</v>
      </c>
      <c r="I189" s="43"/>
    </row>
    <row r="190" spans="1:9" ht="15.75">
      <c r="A190" s="101">
        <v>2</v>
      </c>
      <c r="B190" s="101">
        <v>4</v>
      </c>
      <c r="C190" s="103"/>
      <c r="D190" s="71"/>
      <c r="E190" s="71"/>
      <c r="F190" s="57" t="s">
        <v>65</v>
      </c>
      <c r="G190" s="80">
        <f>G191+G196+G201+G203+G206</f>
        <v>100000</v>
      </c>
      <c r="H190" s="16"/>
      <c r="I190" s="43"/>
    </row>
    <row r="191" spans="1:9" ht="12.75">
      <c r="A191" s="100">
        <v>2</v>
      </c>
      <c r="B191" s="100">
        <v>4</v>
      </c>
      <c r="C191" s="100">
        <v>1</v>
      </c>
      <c r="D191" s="9"/>
      <c r="E191" s="12"/>
      <c r="F191" s="8" t="s">
        <v>88</v>
      </c>
      <c r="G191" s="23">
        <f>G192</f>
        <v>100000</v>
      </c>
      <c r="H191" s="16"/>
      <c r="I191" s="43"/>
    </row>
    <row r="192" spans="1:9" ht="12.75">
      <c r="A192" s="4">
        <v>2</v>
      </c>
      <c r="B192" s="4">
        <v>4</v>
      </c>
      <c r="C192" s="4">
        <v>1</v>
      </c>
      <c r="D192" s="9">
        <v>2</v>
      </c>
      <c r="E192" s="12"/>
      <c r="F192" s="8" t="s">
        <v>82</v>
      </c>
      <c r="G192" s="23">
        <f>G193</f>
        <v>100000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2</v>
      </c>
      <c r="E193" s="12">
        <v>1</v>
      </c>
      <c r="F193" s="15" t="s">
        <v>160</v>
      </c>
      <c r="G193" s="23">
        <v>100000</v>
      </c>
      <c r="H193" s="16"/>
      <c r="I193" s="43" t="s">
        <v>64</v>
      </c>
    </row>
    <row r="194" spans="1:9" ht="12.75">
      <c r="A194" s="4">
        <v>2</v>
      </c>
      <c r="B194" s="4">
        <v>4</v>
      </c>
      <c r="C194" s="4">
        <v>1</v>
      </c>
      <c r="D194" s="9">
        <v>3</v>
      </c>
      <c r="E194" s="12"/>
      <c r="F194" s="69" t="s">
        <v>196</v>
      </c>
      <c r="G194" s="23">
        <v>0</v>
      </c>
      <c r="H194" s="16"/>
      <c r="I194" s="43"/>
    </row>
    <row r="195" spans="1:9" ht="12.75">
      <c r="A195" s="4">
        <v>2</v>
      </c>
      <c r="B195" s="4">
        <v>4</v>
      </c>
      <c r="C195" s="4">
        <v>1</v>
      </c>
      <c r="D195" s="9">
        <v>3</v>
      </c>
      <c r="E195" s="12">
        <v>1</v>
      </c>
      <c r="F195" s="28" t="s">
        <v>196</v>
      </c>
      <c r="G195" s="23">
        <v>0</v>
      </c>
      <c r="H195" s="16"/>
      <c r="I195" s="43"/>
    </row>
    <row r="196" spans="1:9" ht="12.75">
      <c r="A196" s="4">
        <v>2</v>
      </c>
      <c r="B196" s="4">
        <v>4</v>
      </c>
      <c r="C196" s="4">
        <v>1</v>
      </c>
      <c r="D196" s="9">
        <v>4</v>
      </c>
      <c r="E196" s="12"/>
      <c r="F196" s="8" t="s">
        <v>83</v>
      </c>
      <c r="G196" s="23">
        <f>G197</f>
        <v>0</v>
      </c>
      <c r="H196" s="16" t="s">
        <v>64</v>
      </c>
      <c r="I196" s="43"/>
    </row>
    <row r="197" spans="1:9" ht="12.75">
      <c r="A197" s="4">
        <v>2</v>
      </c>
      <c r="B197" s="4">
        <v>4</v>
      </c>
      <c r="C197" s="4">
        <v>1</v>
      </c>
      <c r="D197" s="9">
        <v>4</v>
      </c>
      <c r="E197" s="12">
        <v>1</v>
      </c>
      <c r="F197" s="15" t="s">
        <v>161</v>
      </c>
      <c r="G197" s="23"/>
      <c r="H197" s="16" t="s">
        <v>64</v>
      </c>
      <c r="I197" s="43"/>
    </row>
    <row r="198" spans="1:9" ht="12.75">
      <c r="A198" s="4">
        <v>2</v>
      </c>
      <c r="B198" s="4">
        <v>4</v>
      </c>
      <c r="C198" s="4">
        <v>1</v>
      </c>
      <c r="D198" s="9">
        <v>4</v>
      </c>
      <c r="E198" s="12">
        <v>2</v>
      </c>
      <c r="F198" s="15" t="s">
        <v>162</v>
      </c>
      <c r="G198" s="23">
        <v>0</v>
      </c>
      <c r="H198" s="16"/>
      <c r="I198" s="43" t="s">
        <v>64</v>
      </c>
    </row>
    <row r="199" spans="1:9" ht="12.75">
      <c r="A199" s="4">
        <v>2</v>
      </c>
      <c r="B199" s="4">
        <v>4</v>
      </c>
      <c r="C199" s="4">
        <v>1</v>
      </c>
      <c r="D199" s="9">
        <v>5</v>
      </c>
      <c r="E199" s="12"/>
      <c r="F199" s="8" t="s">
        <v>250</v>
      </c>
      <c r="G199" s="22">
        <f>G200</f>
        <v>0</v>
      </c>
      <c r="H199" s="16"/>
      <c r="I199" s="43"/>
    </row>
    <row r="200" spans="1:9" ht="12.75">
      <c r="A200" s="4">
        <v>2</v>
      </c>
      <c r="B200" s="4">
        <v>4</v>
      </c>
      <c r="C200" s="4">
        <v>1</v>
      </c>
      <c r="D200" s="9">
        <v>5</v>
      </c>
      <c r="E200" s="12">
        <v>1</v>
      </c>
      <c r="F200" s="15" t="s">
        <v>250</v>
      </c>
      <c r="G200" s="23"/>
      <c r="H200" s="16"/>
      <c r="I200" s="43"/>
    </row>
    <row r="201" spans="1:9" ht="12.75">
      <c r="A201" s="4">
        <v>2</v>
      </c>
      <c r="B201" s="4">
        <v>4</v>
      </c>
      <c r="C201" s="4">
        <v>1</v>
      </c>
      <c r="D201" s="9">
        <v>6</v>
      </c>
      <c r="E201" s="12"/>
      <c r="F201" s="8" t="s">
        <v>197</v>
      </c>
      <c r="G201" s="22">
        <f>G202</f>
        <v>0</v>
      </c>
      <c r="H201" s="16"/>
      <c r="I201" s="43"/>
    </row>
    <row r="202" spans="1:9" ht="12.75">
      <c r="A202" s="4">
        <v>2</v>
      </c>
      <c r="B202" s="4">
        <v>4</v>
      </c>
      <c r="C202" s="4">
        <v>1</v>
      </c>
      <c r="D202" s="9">
        <v>6</v>
      </c>
      <c r="E202" s="12">
        <v>1</v>
      </c>
      <c r="F202" s="15" t="s">
        <v>163</v>
      </c>
      <c r="G202" s="23"/>
      <c r="H202" s="18"/>
      <c r="I202" s="43"/>
    </row>
    <row r="203" spans="1:9" ht="12.75">
      <c r="A203" s="100">
        <v>2</v>
      </c>
      <c r="B203" s="100">
        <v>4</v>
      </c>
      <c r="C203" s="100">
        <v>2</v>
      </c>
      <c r="D203" s="9"/>
      <c r="E203" s="12"/>
      <c r="F203" s="8" t="s">
        <v>167</v>
      </c>
      <c r="G203" s="90">
        <f>G204</f>
        <v>0</v>
      </c>
      <c r="H203" s="18" t="s">
        <v>64</v>
      </c>
      <c r="I203" s="43"/>
    </row>
    <row r="204" spans="1:9" ht="17.25" customHeight="1">
      <c r="A204" s="4">
        <v>2</v>
      </c>
      <c r="B204" s="4">
        <v>4</v>
      </c>
      <c r="C204" s="4">
        <v>2</v>
      </c>
      <c r="D204" s="9">
        <v>2</v>
      </c>
      <c r="E204" s="12"/>
      <c r="F204" s="69" t="s">
        <v>198</v>
      </c>
      <c r="G204" s="47">
        <f>G205</f>
        <v>0</v>
      </c>
      <c r="H204" s="16"/>
      <c r="I204" s="43" t="s">
        <v>64</v>
      </c>
    </row>
    <row r="205" spans="1:9" ht="17.25" customHeight="1">
      <c r="A205" s="4">
        <v>2</v>
      </c>
      <c r="B205" s="4">
        <v>4</v>
      </c>
      <c r="C205" s="4">
        <v>2</v>
      </c>
      <c r="D205" s="9">
        <v>2</v>
      </c>
      <c r="E205" s="12">
        <v>2</v>
      </c>
      <c r="F205" s="28" t="s">
        <v>168</v>
      </c>
      <c r="G205" s="47"/>
      <c r="H205" s="16" t="s">
        <v>64</v>
      </c>
      <c r="I205" s="43"/>
    </row>
    <row r="206" spans="1:9" ht="12.75">
      <c r="A206" s="100">
        <v>2</v>
      </c>
      <c r="B206" s="100">
        <v>4</v>
      </c>
      <c r="C206" s="100">
        <v>7</v>
      </c>
      <c r="D206" s="9"/>
      <c r="E206" s="12"/>
      <c r="F206" s="8" t="s">
        <v>92</v>
      </c>
      <c r="G206" s="90">
        <f>G207</f>
        <v>0</v>
      </c>
      <c r="H206" s="16"/>
      <c r="I206" s="43"/>
    </row>
    <row r="207" spans="1:9" ht="12.75">
      <c r="A207" s="4">
        <v>2</v>
      </c>
      <c r="B207" s="4">
        <v>4</v>
      </c>
      <c r="C207" s="4">
        <v>7</v>
      </c>
      <c r="D207" s="12">
        <v>2</v>
      </c>
      <c r="E207" s="12"/>
      <c r="F207" s="15" t="s">
        <v>169</v>
      </c>
      <c r="G207" s="47"/>
      <c r="H207" s="16"/>
      <c r="I207" s="43" t="s">
        <v>64</v>
      </c>
    </row>
    <row r="208" spans="3:9" ht="12.75">
      <c r="C208" s="12"/>
      <c r="D208" s="12"/>
      <c r="E208" s="12"/>
      <c r="F208" s="8" t="s">
        <v>87</v>
      </c>
      <c r="G208" s="47"/>
      <c r="H208" s="18">
        <f>G190</f>
        <v>100000</v>
      </c>
      <c r="I208" s="43"/>
    </row>
    <row r="209" spans="1:9" ht="15.75">
      <c r="A209" s="101">
        <v>2</v>
      </c>
      <c r="B209" s="101">
        <v>5</v>
      </c>
      <c r="C209" s="101"/>
      <c r="D209" s="71"/>
      <c r="E209" s="71"/>
      <c r="F209" s="57" t="s">
        <v>103</v>
      </c>
      <c r="G209" s="80">
        <f>+G210+G213</f>
        <v>0</v>
      </c>
      <c r="H209" s="16"/>
      <c r="I209" s="43"/>
    </row>
    <row r="210" spans="1:9" ht="12.75">
      <c r="A210" s="100">
        <v>2</v>
      </c>
      <c r="B210" s="100">
        <v>5</v>
      </c>
      <c r="C210" s="100">
        <v>1</v>
      </c>
      <c r="D210" s="9"/>
      <c r="E210" s="12"/>
      <c r="F210" s="8" t="s">
        <v>104</v>
      </c>
      <c r="G210" s="90">
        <f>+G212</f>
        <v>0</v>
      </c>
      <c r="H210" s="16"/>
      <c r="I210" s="43"/>
    </row>
    <row r="211" spans="1:9" ht="12.75">
      <c r="A211" s="4">
        <v>2</v>
      </c>
      <c r="B211" s="4">
        <v>5</v>
      </c>
      <c r="C211" s="4">
        <v>1</v>
      </c>
      <c r="D211" s="9">
        <v>1</v>
      </c>
      <c r="E211" s="12"/>
      <c r="F211" s="15" t="s">
        <v>164</v>
      </c>
      <c r="G211" s="90" t="s">
        <v>64</v>
      </c>
      <c r="H211" s="16" t="s">
        <v>64</v>
      </c>
      <c r="I211" s="43"/>
    </row>
    <row r="212" spans="1:9" ht="12.75">
      <c r="A212" s="4">
        <v>2</v>
      </c>
      <c r="B212" s="4">
        <v>5</v>
      </c>
      <c r="C212" s="4">
        <v>1</v>
      </c>
      <c r="D212" s="9">
        <v>2</v>
      </c>
      <c r="E212" s="12"/>
      <c r="F212" s="15" t="s">
        <v>165</v>
      </c>
      <c r="G212" s="47"/>
      <c r="H212" s="16" t="s">
        <v>64</v>
      </c>
      <c r="I212" s="43"/>
    </row>
    <row r="213" spans="1:9" ht="12.75">
      <c r="A213" s="4">
        <v>2</v>
      </c>
      <c r="B213" s="4">
        <v>5</v>
      </c>
      <c r="C213" s="4">
        <v>1</v>
      </c>
      <c r="D213" s="9">
        <v>3</v>
      </c>
      <c r="E213" s="12"/>
      <c r="F213" s="15" t="s">
        <v>166</v>
      </c>
      <c r="G213" s="90">
        <f>+G214</f>
        <v>0</v>
      </c>
      <c r="H213" s="16" t="s">
        <v>64</v>
      </c>
      <c r="I213" s="43" t="s">
        <v>64</v>
      </c>
    </row>
    <row r="214" spans="3:9" ht="12.75">
      <c r="C214" s="12"/>
      <c r="D214" s="12"/>
      <c r="E214" s="12"/>
      <c r="F214" s="15"/>
      <c r="G214" s="47"/>
      <c r="H214" s="2"/>
      <c r="I214" s="43" t="s">
        <v>64</v>
      </c>
    </row>
    <row r="215" spans="3:9" ht="18.75" customHeight="1">
      <c r="C215" s="12"/>
      <c r="D215" s="12"/>
      <c r="E215" s="12"/>
      <c r="F215" s="8" t="s">
        <v>105</v>
      </c>
      <c r="G215" s="47"/>
      <c r="H215" s="18">
        <f>G217+G224+G227+G229+G232</f>
        <v>0</v>
      </c>
      <c r="I215" s="43"/>
    </row>
    <row r="216" spans="1:9" ht="15.75">
      <c r="A216" s="101">
        <v>2</v>
      </c>
      <c r="B216" s="101">
        <v>6</v>
      </c>
      <c r="C216" s="101"/>
      <c r="D216" s="104"/>
      <c r="E216" s="58"/>
      <c r="F216" s="57" t="s">
        <v>170</v>
      </c>
      <c r="G216" s="54">
        <f>G217+G224+G227+G229+G232</f>
        <v>0</v>
      </c>
      <c r="H216" s="18"/>
      <c r="I216" s="43"/>
    </row>
    <row r="217" spans="1:9" ht="12.75">
      <c r="A217" s="100">
        <v>2</v>
      </c>
      <c r="B217" s="100">
        <v>6</v>
      </c>
      <c r="C217" s="100">
        <v>1</v>
      </c>
      <c r="D217" s="9"/>
      <c r="E217" s="12"/>
      <c r="F217" s="8" t="s">
        <v>171</v>
      </c>
      <c r="G217" s="22">
        <f>+G218+G219+G220+G222</f>
        <v>0</v>
      </c>
      <c r="H217" s="18" t="s">
        <v>64</v>
      </c>
      <c r="I217" s="43"/>
    </row>
    <row r="218" spans="1:9" ht="12.75">
      <c r="A218" s="4">
        <v>2</v>
      </c>
      <c r="B218" s="4">
        <v>6</v>
      </c>
      <c r="C218" s="4">
        <v>1</v>
      </c>
      <c r="D218" s="9">
        <v>1</v>
      </c>
      <c r="E218" s="12"/>
      <c r="F218" s="15" t="s">
        <v>199</v>
      </c>
      <c r="G218" s="23"/>
      <c r="H218" s="18" t="s">
        <v>64</v>
      </c>
      <c r="I218" s="43" t="s">
        <v>64</v>
      </c>
    </row>
    <row r="219" spans="1:9" ht="12.75">
      <c r="A219" s="4">
        <v>2</v>
      </c>
      <c r="B219" s="4">
        <v>6</v>
      </c>
      <c r="C219" s="4">
        <v>1</v>
      </c>
      <c r="D219" s="9">
        <v>3</v>
      </c>
      <c r="E219" s="12"/>
      <c r="F219" s="15" t="s">
        <v>172</v>
      </c>
      <c r="G219" s="23"/>
      <c r="H219" s="18"/>
      <c r="I219" s="43"/>
    </row>
    <row r="220" spans="1:9" ht="12.75">
      <c r="A220" s="4">
        <v>2</v>
      </c>
      <c r="B220" s="4">
        <v>6</v>
      </c>
      <c r="C220" s="4">
        <v>1</v>
      </c>
      <c r="D220" s="9">
        <v>4</v>
      </c>
      <c r="E220" s="12"/>
      <c r="F220" s="8" t="s">
        <v>200</v>
      </c>
      <c r="G220" s="22">
        <f>G221</f>
        <v>0</v>
      </c>
      <c r="H220" s="18">
        <f>+G209</f>
        <v>0</v>
      </c>
      <c r="I220" s="43" t="s">
        <v>64</v>
      </c>
    </row>
    <row r="221" spans="1:9" ht="12.75">
      <c r="A221" s="4">
        <v>2</v>
      </c>
      <c r="B221" s="4">
        <v>6</v>
      </c>
      <c r="C221" s="4">
        <v>1</v>
      </c>
      <c r="D221" s="9">
        <v>4</v>
      </c>
      <c r="E221" s="12">
        <v>1</v>
      </c>
      <c r="F221" s="28" t="s">
        <v>200</v>
      </c>
      <c r="G221" s="23"/>
      <c r="H221" s="16" t="s">
        <v>64</v>
      </c>
      <c r="I221" s="43" t="s">
        <v>64</v>
      </c>
    </row>
    <row r="222" spans="1:9" ht="12.75">
      <c r="A222" s="4">
        <v>2</v>
      </c>
      <c r="B222" s="4">
        <v>6</v>
      </c>
      <c r="C222" s="4">
        <v>1</v>
      </c>
      <c r="D222" s="9">
        <v>9</v>
      </c>
      <c r="E222" s="12"/>
      <c r="F222" s="69" t="s">
        <v>173</v>
      </c>
      <c r="G222" s="22">
        <f>G223</f>
        <v>0</v>
      </c>
      <c r="H222" s="16"/>
      <c r="I222" s="43"/>
    </row>
    <row r="223" spans="1:9" ht="12.75">
      <c r="A223" s="4">
        <v>2</v>
      </c>
      <c r="B223" s="4">
        <v>6</v>
      </c>
      <c r="C223" s="4">
        <v>1</v>
      </c>
      <c r="D223" s="9">
        <v>9</v>
      </c>
      <c r="E223" s="12">
        <v>1</v>
      </c>
      <c r="F223" s="28" t="s">
        <v>173</v>
      </c>
      <c r="G223" s="23"/>
      <c r="H223" s="16"/>
      <c r="I223" s="43"/>
    </row>
    <row r="224" spans="1:9" ht="12.75">
      <c r="A224" s="4">
        <v>2</v>
      </c>
      <c r="B224" s="4">
        <v>6</v>
      </c>
      <c r="C224" s="4">
        <v>2</v>
      </c>
      <c r="D224" s="9"/>
      <c r="E224" s="12"/>
      <c r="F224" s="69" t="s">
        <v>189</v>
      </c>
      <c r="G224" s="22">
        <f>G225+G226</f>
        <v>0</v>
      </c>
      <c r="H224" s="16"/>
      <c r="I224" s="43"/>
    </row>
    <row r="225" spans="1:9" ht="12.75">
      <c r="A225" s="4">
        <v>2</v>
      </c>
      <c r="B225" s="4">
        <v>6</v>
      </c>
      <c r="C225" s="4">
        <v>2</v>
      </c>
      <c r="D225" s="9">
        <v>1</v>
      </c>
      <c r="E225" s="12"/>
      <c r="F225" s="28" t="s">
        <v>254</v>
      </c>
      <c r="G225" s="23"/>
      <c r="H225" s="16"/>
      <c r="I225" s="43"/>
    </row>
    <row r="226" spans="1:9" ht="12.75">
      <c r="A226" s="4">
        <v>2</v>
      </c>
      <c r="B226" s="4">
        <v>6</v>
      </c>
      <c r="C226" s="4">
        <v>2</v>
      </c>
      <c r="D226" s="9">
        <v>3</v>
      </c>
      <c r="E226" s="12">
        <v>1</v>
      </c>
      <c r="F226" s="28" t="s">
        <v>201</v>
      </c>
      <c r="G226" s="23"/>
      <c r="H226" s="16"/>
      <c r="I226" s="43"/>
    </row>
    <row r="227" spans="1:10" ht="18" customHeight="1">
      <c r="A227" s="100">
        <v>2</v>
      </c>
      <c r="B227" s="100">
        <v>6</v>
      </c>
      <c r="C227" s="100">
        <v>4</v>
      </c>
      <c r="D227" s="12"/>
      <c r="E227" s="12"/>
      <c r="F227" s="69" t="s">
        <v>174</v>
      </c>
      <c r="G227" s="23">
        <f>G228</f>
        <v>0</v>
      </c>
      <c r="H227" s="16" t="s">
        <v>64</v>
      </c>
      <c r="I227" s="43" t="s">
        <v>64</v>
      </c>
      <c r="J227" s="45"/>
    </row>
    <row r="228" spans="1:10" ht="15" customHeight="1">
      <c r="A228" s="4">
        <v>2</v>
      </c>
      <c r="B228" s="4">
        <v>6</v>
      </c>
      <c r="C228" s="4">
        <v>4</v>
      </c>
      <c r="D228" s="12">
        <v>1</v>
      </c>
      <c r="E228" s="12">
        <v>1</v>
      </c>
      <c r="F228" s="28" t="s">
        <v>202</v>
      </c>
      <c r="G228" s="23">
        <v>0</v>
      </c>
      <c r="H228" s="16"/>
      <c r="I228" s="43"/>
      <c r="J228" s="45"/>
    </row>
    <row r="229" spans="1:10" ht="12.75" customHeight="1">
      <c r="A229" s="100">
        <v>2</v>
      </c>
      <c r="B229" s="100">
        <v>6</v>
      </c>
      <c r="C229" s="100">
        <v>5</v>
      </c>
      <c r="D229" s="12"/>
      <c r="E229" s="12"/>
      <c r="F229" s="69" t="s">
        <v>175</v>
      </c>
      <c r="G229" s="22">
        <f>G230</f>
        <v>0</v>
      </c>
      <c r="H229" s="16" t="s">
        <v>64</v>
      </c>
      <c r="I229" s="43"/>
      <c r="J229" s="45"/>
    </row>
    <row r="230" spans="1:10" ht="12.75" customHeight="1">
      <c r="A230" s="4">
        <v>2</v>
      </c>
      <c r="B230" s="4">
        <v>6</v>
      </c>
      <c r="C230" s="4">
        <v>5</v>
      </c>
      <c r="D230" s="9">
        <v>5</v>
      </c>
      <c r="E230" s="12"/>
      <c r="F230" s="69" t="s">
        <v>203</v>
      </c>
      <c r="G230" s="22">
        <f>G231</f>
        <v>0</v>
      </c>
      <c r="H230" s="16"/>
      <c r="I230" s="43"/>
      <c r="J230" s="45"/>
    </row>
    <row r="231" spans="1:10" ht="12.75" customHeight="1">
      <c r="A231" s="4">
        <v>2</v>
      </c>
      <c r="B231" s="4">
        <v>6</v>
      </c>
      <c r="C231" s="4">
        <v>5</v>
      </c>
      <c r="D231" s="9">
        <v>5</v>
      </c>
      <c r="E231" s="12">
        <v>1</v>
      </c>
      <c r="F231" s="28" t="s">
        <v>203</v>
      </c>
      <c r="G231" s="23"/>
      <c r="H231" s="16"/>
      <c r="I231" s="43"/>
      <c r="J231" s="45"/>
    </row>
    <row r="232" spans="1:10" ht="12.75" customHeight="1">
      <c r="A232" s="100">
        <v>2</v>
      </c>
      <c r="B232" s="100">
        <v>6</v>
      </c>
      <c r="C232" s="100">
        <v>8</v>
      </c>
      <c r="D232" s="12"/>
      <c r="E232" s="12"/>
      <c r="F232" s="69" t="s">
        <v>176</v>
      </c>
      <c r="G232" s="22">
        <f>G233+G235+G236</f>
        <v>0</v>
      </c>
      <c r="H232" s="16"/>
      <c r="I232" s="43"/>
      <c r="J232" s="45"/>
    </row>
    <row r="233" spans="1:10" ht="12.75" customHeight="1">
      <c r="A233" s="4">
        <v>2</v>
      </c>
      <c r="B233" s="4">
        <v>6</v>
      </c>
      <c r="C233" s="4">
        <v>8</v>
      </c>
      <c r="D233" s="12">
        <v>3</v>
      </c>
      <c r="E233" s="12"/>
      <c r="F233" s="69" t="s">
        <v>204</v>
      </c>
      <c r="G233" s="22">
        <f>G234</f>
        <v>0</v>
      </c>
      <c r="H233" s="16"/>
      <c r="I233" s="43"/>
      <c r="J233" s="45"/>
    </row>
    <row r="234" spans="1:10" ht="12.75" customHeight="1">
      <c r="A234" s="4">
        <v>2</v>
      </c>
      <c r="B234" s="4">
        <v>6</v>
      </c>
      <c r="C234" s="4">
        <v>8</v>
      </c>
      <c r="D234" s="9">
        <v>3</v>
      </c>
      <c r="E234" s="12">
        <v>1</v>
      </c>
      <c r="F234" s="28" t="s">
        <v>205</v>
      </c>
      <c r="G234" s="23"/>
      <c r="H234" s="16" t="s">
        <v>64</v>
      </c>
      <c r="I234" s="43" t="s">
        <v>64</v>
      </c>
      <c r="J234" s="45"/>
    </row>
    <row r="235" spans="1:10" ht="12.75" customHeight="1">
      <c r="A235" s="4">
        <v>2</v>
      </c>
      <c r="B235" s="4">
        <v>6</v>
      </c>
      <c r="C235" s="4">
        <v>8</v>
      </c>
      <c r="D235" s="9">
        <v>8</v>
      </c>
      <c r="E235" s="12"/>
      <c r="F235" s="69" t="s">
        <v>206</v>
      </c>
      <c r="G235" s="23"/>
      <c r="H235" s="16" t="s">
        <v>64</v>
      </c>
      <c r="I235" s="43"/>
      <c r="J235" s="45"/>
    </row>
    <row r="236" spans="1:10" ht="12.75" customHeight="1">
      <c r="A236" s="4">
        <v>2</v>
      </c>
      <c r="B236" s="4">
        <v>6</v>
      </c>
      <c r="C236" s="4">
        <v>8</v>
      </c>
      <c r="D236" s="9">
        <v>8</v>
      </c>
      <c r="E236" s="12">
        <v>1</v>
      </c>
      <c r="F236" s="28" t="s">
        <v>249</v>
      </c>
      <c r="G236" s="23"/>
      <c r="H236" s="16"/>
      <c r="I236" s="43"/>
      <c r="J236" s="45"/>
    </row>
    <row r="237" spans="1:10" ht="12.75" customHeight="1">
      <c r="A237" s="4"/>
      <c r="B237" s="4"/>
      <c r="C237" s="4"/>
      <c r="D237" s="9"/>
      <c r="E237" s="12"/>
      <c r="F237" s="28"/>
      <c r="G237" s="23"/>
      <c r="H237" s="16"/>
      <c r="I237" s="43"/>
      <c r="J237" s="45"/>
    </row>
    <row r="238" spans="1:10" ht="12.75" customHeight="1">
      <c r="A238" s="4">
        <v>2</v>
      </c>
      <c r="B238" s="4">
        <v>7</v>
      </c>
      <c r="C238" s="4"/>
      <c r="D238" s="9"/>
      <c r="E238" s="12"/>
      <c r="F238" s="69" t="s">
        <v>182</v>
      </c>
      <c r="G238" s="23">
        <f>G239</f>
        <v>0</v>
      </c>
      <c r="H238" s="18">
        <f>G239</f>
        <v>0</v>
      </c>
      <c r="I238" s="43"/>
      <c r="J238" s="45"/>
    </row>
    <row r="239" spans="1:10" ht="12.75" customHeight="1">
      <c r="A239" s="4">
        <v>2</v>
      </c>
      <c r="B239" s="4">
        <v>7</v>
      </c>
      <c r="C239" s="4">
        <v>1</v>
      </c>
      <c r="D239" s="9"/>
      <c r="E239" s="12"/>
      <c r="F239" s="69" t="s">
        <v>192</v>
      </c>
      <c r="G239" s="22">
        <f>G240</f>
        <v>0</v>
      </c>
      <c r="H239" s="16"/>
      <c r="I239" s="43"/>
      <c r="J239" s="45"/>
    </row>
    <row r="240" spans="1:10" ht="12.75" customHeight="1">
      <c r="A240" s="4">
        <v>2</v>
      </c>
      <c r="B240" s="4">
        <v>7</v>
      </c>
      <c r="C240" s="4">
        <v>1</v>
      </c>
      <c r="D240" s="9">
        <v>2</v>
      </c>
      <c r="E240" s="12"/>
      <c r="F240" s="28" t="s">
        <v>192</v>
      </c>
      <c r="G240" s="23"/>
      <c r="H240" s="16"/>
      <c r="I240" s="43"/>
      <c r="J240" s="45"/>
    </row>
    <row r="241" spans="1:10" ht="12.75" customHeight="1">
      <c r="A241" s="4"/>
      <c r="B241" s="4"/>
      <c r="C241" s="4"/>
      <c r="D241" s="9"/>
      <c r="E241" s="12"/>
      <c r="F241" s="69"/>
      <c r="G241" s="23"/>
      <c r="H241" s="16"/>
      <c r="I241" s="43"/>
      <c r="J241" s="45"/>
    </row>
    <row r="242" spans="3:10" ht="12.75" customHeight="1">
      <c r="C242" s="12"/>
      <c r="D242" s="12"/>
      <c r="E242" s="12"/>
      <c r="F242" s="8" t="s">
        <v>177</v>
      </c>
      <c r="G242" s="23"/>
      <c r="H242" s="18"/>
      <c r="I242" s="43"/>
      <c r="J242" s="45"/>
    </row>
    <row r="243" spans="3:10" ht="12.75" customHeight="1">
      <c r="C243" s="12"/>
      <c r="D243" s="12"/>
      <c r="E243" s="12"/>
      <c r="F243" s="8"/>
      <c r="G243" s="23"/>
      <c r="H243" s="16"/>
      <c r="I243" s="43"/>
      <c r="J243" s="45"/>
    </row>
    <row r="244" spans="1:10" ht="12.75" customHeight="1">
      <c r="A244" s="107"/>
      <c r="B244" s="107"/>
      <c r="C244" s="12"/>
      <c r="D244" s="108"/>
      <c r="E244" s="12"/>
      <c r="F244" s="8"/>
      <c r="G244" s="23"/>
      <c r="H244" s="16"/>
      <c r="I244" s="43"/>
      <c r="J244" s="45"/>
    </row>
    <row r="245" spans="1:10" ht="12.75" customHeight="1">
      <c r="A245" s="101">
        <v>4</v>
      </c>
      <c r="B245" s="101">
        <v>1</v>
      </c>
      <c r="C245" s="101"/>
      <c r="D245" s="104"/>
      <c r="E245" s="71"/>
      <c r="F245" s="78" t="s">
        <v>183</v>
      </c>
      <c r="G245" s="22">
        <f>G246</f>
        <v>3461996</v>
      </c>
      <c r="H245" s="16"/>
      <c r="I245" s="43"/>
      <c r="J245" s="45"/>
    </row>
    <row r="246" spans="1:10" ht="12.75" customHeight="1">
      <c r="A246" s="4">
        <v>4</v>
      </c>
      <c r="B246" s="4">
        <v>1</v>
      </c>
      <c r="C246" s="4">
        <v>1</v>
      </c>
      <c r="D246" s="9"/>
      <c r="E246" s="12"/>
      <c r="F246" s="82" t="s">
        <v>184</v>
      </c>
      <c r="G246" s="22">
        <f>G247</f>
        <v>3461996</v>
      </c>
      <c r="H246" s="16"/>
      <c r="I246" s="43"/>
      <c r="J246" s="45"/>
    </row>
    <row r="247" spans="1:10" ht="12.75" customHeight="1">
      <c r="A247" s="4">
        <v>4</v>
      </c>
      <c r="B247" s="4">
        <v>1</v>
      </c>
      <c r="C247" s="4">
        <v>1</v>
      </c>
      <c r="D247" s="9">
        <v>1</v>
      </c>
      <c r="E247" s="12"/>
      <c r="F247" s="82" t="s">
        <v>185</v>
      </c>
      <c r="G247" s="23">
        <v>3461996</v>
      </c>
      <c r="H247" s="16" t="s">
        <v>64</v>
      </c>
      <c r="I247" s="43" t="s">
        <v>64</v>
      </c>
      <c r="J247" s="45"/>
    </row>
    <row r="248" spans="1:10" ht="12.75" customHeight="1">
      <c r="A248" s="4">
        <v>4</v>
      </c>
      <c r="B248" s="4">
        <v>1</v>
      </c>
      <c r="C248" s="4">
        <v>1</v>
      </c>
      <c r="D248" s="9">
        <v>1</v>
      </c>
      <c r="E248" s="12">
        <v>1</v>
      </c>
      <c r="F248" s="76" t="s">
        <v>185</v>
      </c>
      <c r="G248" s="23"/>
      <c r="H248" s="16"/>
      <c r="I248" s="43" t="s">
        <v>64</v>
      </c>
      <c r="J248" s="45"/>
    </row>
    <row r="249" spans="3:10" ht="12.75" customHeight="1">
      <c r="C249" s="12"/>
      <c r="D249" s="12"/>
      <c r="E249" s="12"/>
      <c r="F249" s="8" t="s">
        <v>89</v>
      </c>
      <c r="G249" s="23"/>
      <c r="H249" s="18">
        <f>G245</f>
        <v>3461996</v>
      </c>
      <c r="I249" s="43" t="s">
        <v>64</v>
      </c>
      <c r="J249" s="45"/>
    </row>
    <row r="250" spans="3:10" ht="12.75" customHeight="1">
      <c r="C250" s="72"/>
      <c r="D250" s="12"/>
      <c r="E250" s="12"/>
      <c r="G250" s="74"/>
      <c r="H250" s="16" t="s">
        <v>64</v>
      </c>
      <c r="I250" s="43" t="s">
        <v>64</v>
      </c>
      <c r="J250" s="45"/>
    </row>
    <row r="251" spans="3:10" ht="12.75" customHeight="1">
      <c r="C251" s="72"/>
      <c r="D251" s="12"/>
      <c r="E251" s="12"/>
      <c r="G251" s="79"/>
      <c r="H251" s="16"/>
      <c r="I251" s="43"/>
      <c r="J251" s="45"/>
    </row>
    <row r="252" spans="1:10" ht="18" customHeight="1">
      <c r="A252" s="101">
        <v>2</v>
      </c>
      <c r="B252" s="101">
        <v>9</v>
      </c>
      <c r="C252" s="103"/>
      <c r="D252" s="58"/>
      <c r="E252" s="58"/>
      <c r="F252" s="57" t="s">
        <v>85</v>
      </c>
      <c r="G252" s="74">
        <f>G253+G255</f>
        <v>0</v>
      </c>
      <c r="I252" s="43" t="s">
        <v>64</v>
      </c>
      <c r="J252" s="45"/>
    </row>
    <row r="253" spans="1:10" ht="18" customHeight="1">
      <c r="A253" s="100">
        <v>2</v>
      </c>
      <c r="B253" s="100">
        <v>9</v>
      </c>
      <c r="C253" s="100">
        <v>1</v>
      </c>
      <c r="D253" s="12"/>
      <c r="E253" s="12"/>
      <c r="F253" s="8" t="s">
        <v>86</v>
      </c>
      <c r="G253" s="74">
        <f>+G254</f>
        <v>0</v>
      </c>
      <c r="H253" s="16"/>
      <c r="I253" s="43"/>
      <c r="J253" s="45"/>
    </row>
    <row r="254" spans="1:10" ht="18" customHeight="1">
      <c r="A254" s="4">
        <v>2</v>
      </c>
      <c r="B254" s="4">
        <v>9</v>
      </c>
      <c r="C254" s="4">
        <v>1</v>
      </c>
      <c r="D254" s="12">
        <v>1</v>
      </c>
      <c r="E254" s="12"/>
      <c r="F254" s="76" t="s">
        <v>178</v>
      </c>
      <c r="G254" s="79"/>
      <c r="H254" s="16"/>
      <c r="I254" s="43"/>
      <c r="J254" s="45"/>
    </row>
    <row r="255" spans="1:10" ht="12" customHeight="1">
      <c r="A255" s="100">
        <v>0</v>
      </c>
      <c r="B255" s="100">
        <v>9</v>
      </c>
      <c r="C255" s="100">
        <v>4</v>
      </c>
      <c r="D255" s="12"/>
      <c r="E255" s="12"/>
      <c r="F255" s="8" t="s">
        <v>179</v>
      </c>
      <c r="G255" s="74">
        <f>+G256</f>
        <v>0</v>
      </c>
      <c r="H255" s="16"/>
      <c r="I255" s="43"/>
      <c r="J255" s="45"/>
    </row>
    <row r="256" spans="1:10" ht="12" customHeight="1">
      <c r="A256" s="4">
        <v>2</v>
      </c>
      <c r="B256" s="4">
        <v>9</v>
      </c>
      <c r="C256" s="4">
        <v>4</v>
      </c>
      <c r="D256" s="12">
        <v>1</v>
      </c>
      <c r="E256" s="12"/>
      <c r="F256" s="76" t="s">
        <v>180</v>
      </c>
      <c r="G256" s="74"/>
      <c r="H256" s="18"/>
      <c r="I256" s="43"/>
      <c r="J256" s="45"/>
    </row>
    <row r="257" spans="3:10" ht="20.25" customHeight="1">
      <c r="C257" s="72"/>
      <c r="D257" s="12"/>
      <c r="E257" s="12"/>
      <c r="F257" s="8" t="s">
        <v>90</v>
      </c>
      <c r="G257" s="74">
        <f>+G258</f>
        <v>0</v>
      </c>
      <c r="H257" s="18">
        <f>+G252</f>
        <v>0</v>
      </c>
      <c r="I257" s="43" t="s">
        <v>64</v>
      </c>
      <c r="J257" s="45"/>
    </row>
    <row r="258" spans="2:10" ht="12" customHeight="1">
      <c r="B258" s="2" t="s">
        <v>64</v>
      </c>
      <c r="C258" s="72"/>
      <c r="D258" s="12"/>
      <c r="E258" s="12"/>
      <c r="F258" s="76"/>
      <c r="G258" s="79"/>
      <c r="H258" s="16"/>
      <c r="I258" s="43"/>
      <c r="J258" s="45" t="s">
        <v>64</v>
      </c>
    </row>
    <row r="259" spans="3:10" ht="12" customHeight="1">
      <c r="C259" s="59"/>
      <c r="D259" s="59"/>
      <c r="E259" s="59"/>
      <c r="F259" s="57" t="s">
        <v>37</v>
      </c>
      <c r="G259" s="60"/>
      <c r="H259" s="16"/>
      <c r="I259" s="43"/>
      <c r="J259" s="45"/>
    </row>
    <row r="260" spans="3:10" ht="24" customHeight="1">
      <c r="C260" s="59"/>
      <c r="D260" s="59"/>
      <c r="E260" s="59"/>
      <c r="F260" s="57" t="s">
        <v>38</v>
      </c>
      <c r="G260" s="60"/>
      <c r="H260" s="16"/>
      <c r="I260" s="43"/>
      <c r="J260" s="45"/>
    </row>
    <row r="261" spans="6:10" ht="12" customHeight="1">
      <c r="F261" s="13"/>
      <c r="H261" s="16"/>
      <c r="I261" s="43"/>
      <c r="J261" s="45"/>
    </row>
    <row r="262" spans="1:10" ht="12" customHeight="1">
      <c r="A262" s="2" t="s">
        <v>64</v>
      </c>
      <c r="F262" s="14" t="s">
        <v>53</v>
      </c>
      <c r="H262" s="18"/>
      <c r="I262" s="43"/>
      <c r="J262" s="45"/>
    </row>
    <row r="263" spans="6:10" ht="12" customHeight="1">
      <c r="F263" s="42">
        <v>42916</v>
      </c>
      <c r="H263" s="16"/>
      <c r="I263" s="43"/>
      <c r="J263" s="45"/>
    </row>
    <row r="264" spans="8:9" ht="21" customHeight="1">
      <c r="H264" s="61">
        <f>SUM(H24:H257)</f>
        <v>26771534.96</v>
      </c>
      <c r="I264" s="43"/>
    </row>
    <row r="265" spans="8:9" ht="21" customHeight="1" thickBot="1">
      <c r="H265" s="62">
        <f>+H20-H264</f>
        <v>68108477.66999999</v>
      </c>
      <c r="I265" s="43"/>
    </row>
    <row r="266" ht="13.5" thickTop="1"/>
    <row r="268" ht="12.75">
      <c r="D268" s="2" t="s">
        <v>64</v>
      </c>
    </row>
    <row r="269" spans="8:10" ht="12.75">
      <c r="H269" s="45"/>
      <c r="J269" s="26"/>
    </row>
    <row r="273" ht="12.75">
      <c r="F273" s="2" t="s">
        <v>64</v>
      </c>
    </row>
    <row r="280" ht="13.5" thickBot="1"/>
    <row r="281" spans="9:11" ht="12.75">
      <c r="I281" s="121" t="s">
        <v>43</v>
      </c>
      <c r="J281" s="122"/>
      <c r="K281" s="123"/>
    </row>
    <row r="282" spans="9:11" ht="12.75">
      <c r="I282" s="118" t="s">
        <v>44</v>
      </c>
      <c r="J282" s="119"/>
      <c r="K282" s="120"/>
    </row>
    <row r="283" spans="9:11" ht="12.75">
      <c r="I283" s="118" t="s">
        <v>260</v>
      </c>
      <c r="J283" s="119"/>
      <c r="K283" s="120"/>
    </row>
    <row r="284" spans="9:11" ht="12.75">
      <c r="I284" s="91"/>
      <c r="J284" s="16"/>
      <c r="K284" s="92"/>
    </row>
    <row r="285" spans="9:11" ht="12.75">
      <c r="I285" s="91"/>
      <c r="J285" s="16"/>
      <c r="K285" s="92"/>
    </row>
    <row r="286" spans="9:11" ht="12.75">
      <c r="I286" s="93" t="str">
        <f>+C20</f>
        <v>DISPONIBLE PARA EL PERIODO</v>
      </c>
      <c r="J286" s="18">
        <f>+H20</f>
        <v>94880012.63</v>
      </c>
      <c r="K286" s="92"/>
    </row>
    <row r="287" spans="9:11" ht="12.75">
      <c r="I287" s="91" t="s">
        <v>23</v>
      </c>
      <c r="J287" s="16">
        <f>+G24</f>
        <v>15718678.53</v>
      </c>
      <c r="K287" s="94">
        <f>+J287/J296</f>
        <v>0.5871414752081141</v>
      </c>
    </row>
    <row r="288" spans="9:11" ht="12.75">
      <c r="I288" s="91" t="s">
        <v>24</v>
      </c>
      <c r="J288" s="16">
        <f>+G61</f>
        <v>4050730.65</v>
      </c>
      <c r="K288" s="94">
        <f>+J288/J296</f>
        <v>0.15130737389739865</v>
      </c>
    </row>
    <row r="289" spans="9:11" ht="12.75">
      <c r="I289" s="91" t="s">
        <v>25</v>
      </c>
      <c r="J289" s="16">
        <f>+G130</f>
        <v>3440129.78</v>
      </c>
      <c r="K289" s="94">
        <f>+J289/J296</f>
        <v>0.12849953449213805</v>
      </c>
    </row>
    <row r="290" spans="9:11" ht="12.75">
      <c r="I290" s="91" t="s">
        <v>60</v>
      </c>
      <c r="J290" s="16">
        <f>G190</f>
        <v>100000</v>
      </c>
      <c r="K290" s="94">
        <f>+J290/J296</f>
        <v>0.0037353106629639437</v>
      </c>
    </row>
    <row r="291" spans="9:11" ht="12.75">
      <c r="I291" s="91" t="s">
        <v>207</v>
      </c>
      <c r="J291" s="16">
        <f>+G209</f>
        <v>0</v>
      </c>
      <c r="K291" s="94">
        <f>+J291/J296</f>
        <v>0</v>
      </c>
    </row>
    <row r="292" spans="9:12" ht="12.75">
      <c r="I292" s="91" t="s">
        <v>58</v>
      </c>
      <c r="J292" s="16">
        <f>+G216</f>
        <v>0</v>
      </c>
      <c r="K292" s="94">
        <f>+J292/J296</f>
        <v>0</v>
      </c>
      <c r="L292" s="2" t="s">
        <v>64</v>
      </c>
    </row>
    <row r="293" spans="9:11" ht="12.75">
      <c r="I293" s="91" t="s">
        <v>181</v>
      </c>
      <c r="J293" s="16">
        <f>+G238</f>
        <v>0</v>
      </c>
      <c r="K293" s="94">
        <f>+J293/J297</f>
        <v>0</v>
      </c>
    </row>
    <row r="294" spans="9:11" ht="12.75">
      <c r="I294" s="91" t="s">
        <v>208</v>
      </c>
      <c r="J294" s="16">
        <f>+G245</f>
        <v>3461996</v>
      </c>
      <c r="K294" s="94">
        <f>+J294/J296</f>
        <v>0.1293163057393852</v>
      </c>
    </row>
    <row r="295" spans="9:11" ht="12.75">
      <c r="I295" s="91" t="s">
        <v>97</v>
      </c>
      <c r="J295" s="16">
        <f>+G252</f>
        <v>0</v>
      </c>
      <c r="K295" s="94" t="s">
        <v>64</v>
      </c>
    </row>
    <row r="296" spans="9:11" ht="12.75">
      <c r="I296" s="93" t="s">
        <v>32</v>
      </c>
      <c r="J296" s="18">
        <f>SUM(J287:J295)</f>
        <v>26771534.96</v>
      </c>
      <c r="K296" s="94">
        <f>SUM(K287:K295)</f>
        <v>1</v>
      </c>
    </row>
    <row r="297" spans="9:11" ht="12.75">
      <c r="I297" s="93" t="s">
        <v>33</v>
      </c>
      <c r="J297" s="18">
        <f>+J286-J296</f>
        <v>68108477.66999999</v>
      </c>
      <c r="K297" s="94"/>
    </row>
    <row r="298" spans="9:11" ht="12.75">
      <c r="I298" s="91"/>
      <c r="J298" s="95"/>
      <c r="K298" s="92"/>
    </row>
    <row r="299" spans="9:11" ht="12.75">
      <c r="I299" s="91"/>
      <c r="J299" s="16"/>
      <c r="K299" s="92"/>
    </row>
    <row r="300" spans="9:11" ht="12.75">
      <c r="I300" s="91"/>
      <c r="J300" s="16"/>
      <c r="K300" s="92"/>
    </row>
    <row r="301" spans="9:11" ht="12.75">
      <c r="I301" s="91"/>
      <c r="J301" s="16"/>
      <c r="K301" s="92"/>
    </row>
    <row r="302" spans="9:11" ht="12.75">
      <c r="I302" s="91"/>
      <c r="J302" s="16"/>
      <c r="K302" s="92"/>
    </row>
    <row r="303" spans="9:11" ht="13.5" thickBot="1">
      <c r="I303" s="96"/>
      <c r="J303" s="97"/>
      <c r="K303" s="98"/>
    </row>
  </sheetData>
  <sheetProtection/>
  <mergeCells count="7">
    <mergeCell ref="I283:K283"/>
    <mergeCell ref="I281:K281"/>
    <mergeCell ref="C12:H12"/>
    <mergeCell ref="C13:H13"/>
    <mergeCell ref="C14:H14"/>
    <mergeCell ref="I282:K282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202" max="7" man="1"/>
    <brk id="269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27" activePane="bottomLeft" state="frozen"/>
      <selection pane="topLeft" activeCell="A1" sqref="A1"/>
      <selection pane="bottomLeft" activeCell="E6" sqref="E6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98</v>
      </c>
    </row>
    <row r="2" spans="1:7" ht="35.25">
      <c r="A2" s="86"/>
      <c r="B2" s="86"/>
      <c r="C2" s="86"/>
      <c r="D2" s="86" t="s">
        <v>256</v>
      </c>
      <c r="E2" s="86"/>
      <c r="F2" s="86"/>
      <c r="G2" s="86"/>
    </row>
    <row r="3" spans="1:4" ht="27.75">
      <c r="A3" s="25"/>
      <c r="B3" s="6"/>
      <c r="C3" s="87" t="s">
        <v>99</v>
      </c>
      <c r="D3" s="3"/>
    </row>
    <row r="4" spans="1:4" ht="12.75">
      <c r="A4" s="6"/>
      <c r="C4" s="6"/>
      <c r="D4" s="88" t="s">
        <v>100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30" t="s">
        <v>94</v>
      </c>
      <c r="B8" s="130"/>
      <c r="C8" s="130"/>
      <c r="D8" s="130"/>
      <c r="E8" s="130"/>
      <c r="F8" s="130"/>
      <c r="G8" s="130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4" t="s">
        <v>30</v>
      </c>
      <c r="B10" s="124"/>
      <c r="C10" s="124"/>
      <c r="D10" s="124"/>
      <c r="E10" s="124"/>
      <c r="F10" s="124"/>
      <c r="G10" s="124"/>
    </row>
    <row r="11" spans="1:7" ht="15.75">
      <c r="A11" s="124" t="s">
        <v>261</v>
      </c>
      <c r="B11" s="124"/>
      <c r="C11" s="124"/>
      <c r="D11" s="124"/>
      <c r="E11" s="124"/>
      <c r="F11" s="124"/>
      <c r="G11" s="124"/>
    </row>
    <row r="12" spans="1:9" ht="15.75">
      <c r="A12" s="124" t="s">
        <v>11</v>
      </c>
      <c r="B12" s="124"/>
      <c r="C12" s="124"/>
      <c r="D12" s="124"/>
      <c r="E12" s="124"/>
      <c r="F12" s="124"/>
      <c r="G12" s="124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4" t="s">
        <v>35</v>
      </c>
      <c r="B17" s="124"/>
      <c r="C17" s="124"/>
      <c r="D17" s="124"/>
      <c r="E17" s="124"/>
      <c r="F17" s="124"/>
      <c r="G17" s="124"/>
    </row>
    <row r="18" spans="1:7" ht="15.75">
      <c r="A18" s="124"/>
      <c r="B18" s="124"/>
      <c r="C18" s="124"/>
      <c r="D18" s="124"/>
      <c r="E18" s="124"/>
      <c r="F18" s="124"/>
      <c r="G18" s="124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31" t="s">
        <v>27</v>
      </c>
      <c r="B21" s="131"/>
      <c r="C21" s="131"/>
      <c r="D21" s="131"/>
      <c r="E21" s="32"/>
      <c r="F21" s="32"/>
      <c r="G21" s="31" t="s">
        <v>28</v>
      </c>
    </row>
    <row r="22" spans="1:7" ht="43.5" customHeight="1">
      <c r="A22" s="127" t="s">
        <v>262</v>
      </c>
      <c r="B22" s="127"/>
      <c r="C22" s="127"/>
      <c r="D22" s="127"/>
      <c r="E22" s="34"/>
      <c r="F22" s="34"/>
      <c r="G22" s="38">
        <v>61781751.63</v>
      </c>
    </row>
    <row r="23" spans="1:7" ht="40.5" customHeight="1">
      <c r="A23" s="127" t="s">
        <v>62</v>
      </c>
      <c r="B23" s="127"/>
      <c r="C23" s="127"/>
      <c r="D23" s="127"/>
      <c r="E23" s="34"/>
      <c r="F23" s="35"/>
      <c r="G23" s="39">
        <f>29636265</f>
        <v>29636265</v>
      </c>
    </row>
    <row r="24" spans="1:7" ht="30" customHeight="1">
      <c r="A24" s="128" t="s">
        <v>40</v>
      </c>
      <c r="B24" s="128"/>
      <c r="C24" s="128"/>
      <c r="D24" s="128"/>
      <c r="E24" s="35"/>
      <c r="F24" s="35"/>
      <c r="G24" s="40">
        <f>+G22+G23</f>
        <v>91418016.63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8" t="s">
        <v>29</v>
      </c>
      <c r="B26" s="128"/>
      <c r="C26" s="36"/>
      <c r="D26" s="35"/>
      <c r="E26" s="35"/>
      <c r="F26" s="35"/>
      <c r="G26" s="35"/>
    </row>
    <row r="27" spans="1:7" ht="30" customHeight="1">
      <c r="A27" s="129" t="s">
        <v>31</v>
      </c>
      <c r="B27" s="129"/>
      <c r="C27" s="129"/>
      <c r="D27" s="129"/>
      <c r="E27" s="35"/>
      <c r="F27" s="38"/>
      <c r="G27" s="38">
        <v>23309538.96</v>
      </c>
    </row>
    <row r="28" spans="1:9" ht="30" customHeight="1" thickBot="1">
      <c r="A28" s="126" t="s">
        <v>263</v>
      </c>
      <c r="B28" s="126"/>
      <c r="C28" s="126"/>
      <c r="D28" s="126"/>
      <c r="E28" s="38"/>
      <c r="F28" s="37"/>
      <c r="G28" s="41">
        <f>+G24-G27</f>
        <v>68108477.66999999</v>
      </c>
      <c r="I28" s="3" t="s">
        <v>64</v>
      </c>
    </row>
    <row r="29" spans="1:7" ht="30" customHeight="1" thickTop="1">
      <c r="A29" s="126"/>
      <c r="B29" s="126"/>
      <c r="C29" s="126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2017-07-07T12:36:13Z</dcterms:modified>
  <cp:category/>
  <cp:version/>
  <cp:contentType/>
  <cp:contentStatus/>
</cp:coreProperties>
</file>