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2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'ejecucion'!$A$1:$H$279</definedName>
    <definedName name="_xlnm.Print_Area" localSheetId="2">'resumen'!$A$1:$G$34</definedName>
    <definedName name="MyExchangeRate">#REF!</definedName>
    <definedName name="_xlnm.Print_Titles" localSheetId="1">'ejecucion'!$1:$22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<sst xmlns="http://schemas.openxmlformats.org/spreadsheetml/2006/main" count="380" uniqueCount="272">
  <si>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</si>
  <si>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</si>
  <si>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</si>
  <si>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</si>
  <si>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</si>
  <si>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</si>
  <si>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</si>
  <si>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</si>
  <si>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</si>
  <si>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</si>
  <si>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</si>
  <si>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</si>
  <si>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</si>
  <si>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</si>
  <si>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</si>
  <si>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</si>
  <si>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</si>
  <si>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</si>
  <si>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</si>
  <si>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</si>
  <si>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</si>
  <si>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</si>
  <si>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</si>
  <si>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</si>
  <si>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</si>
  <si>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</si>
  <si>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</si>
  <si>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</si>
  <si>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</si>
  <si>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</si>
  <si>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</si>
  <si>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</si>
  <si>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</si>
  <si>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</si>
  <si>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</si>
  <si>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</si>
  <si>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</si>
  <si>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</si>
  <si>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</si>
  <si>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</si>
  <si>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</si>
  <si>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</si>
  <si>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</si>
  <si>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</si>
  <si>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</si>
  <si>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</si>
  <si>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</si>
  <si>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</si>
  <si>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</si>
  <si>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</si>
  <si>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</si>
  <si>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</si>
  <si>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</si>
  <si>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</si>
  <si>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</si>
  <si>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</si>
  <si>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</si>
  <si>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</si>
  <si>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</si>
  <si>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</si>
  <si>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Transferencias Corrientes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</si>
  <si>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</si>
  <si>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</si>
  <si>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</si>
  <si>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</si>
  <si>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</si>
  <si>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</si>
  <si>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</si>
  <si>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Prima de transporte </t>
  </si>
  <si>
    <t xml:space="preserve">Bonificaciones </t>
  </si>
  <si>
    <t xml:space="preserve">Telefax y correos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</si>
  <si>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</si>
  <si>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</si>
  <si>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</si>
  <si>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</si>
  <si>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</si>
  <si>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</si>
  <si>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</si>
  <si>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</si>
  <si>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Prenda de vestir </t>
  </si>
  <si>
    <t>Calzados</t>
  </si>
  <si>
    <t>Productos de vidrio , loza y porcelana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</si>
  <si>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</si>
  <si>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</si>
  <si>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</si>
  <si>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</si>
  <si>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</si>
  <si>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</si>
  <si>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</si>
  <si>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</si>
  <si>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</si>
  <si>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</si>
  <si>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</si>
  <si>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</si>
  <si>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</si>
  <si>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</si>
  <si>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</si>
  <si>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</si>
  <si>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</si>
  <si>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</si>
  <si>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>En RD$)</t>
  </si>
  <si>
    <t xml:space="preserve">           OFICINA NACIONAL DE LA PROPIEDAD INDUSTRIAL</t>
  </si>
  <si>
    <t xml:space="preserve">TRANSFERENCIAS  DE CAPITAL </t>
  </si>
  <si>
    <t xml:space="preserve">TRANSFERENCIA  DE CAPITAL AL SECTOR PRIVADO </t>
  </si>
  <si>
    <t>Subtotal Transferencia Capital</t>
  </si>
  <si>
    <t xml:space="preserve">            REPUBLICA DOMINICANA</t>
  </si>
  <si>
    <t xml:space="preserve">Textos de enseñanzas 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</si>
  <si>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</si>
  <si>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</si>
  <si>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</si>
  <si>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</si>
  <si>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</si>
  <si>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</si>
  <si>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</si>
  <si>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</si>
  <si>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</si>
  <si>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</si>
  <si>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</si>
  <si>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</si>
  <si>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</si>
  <si>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Pago de vacaciones no disfrutadas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</si>
  <si>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</si>
  <si>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</si>
  <si>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</si>
  <si>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</si>
  <si>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</si>
  <si>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</si>
  <si>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</si>
  <si>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>Alquileres de maquinarias y equipos</t>
  </si>
  <si>
    <t xml:space="preserve">Alquileres de  equipos de oficina y muebles </t>
  </si>
  <si>
    <t>Seguro de bienes inmuebles e infraestructura</t>
  </si>
  <si>
    <t>SERVICIOS DE CONSERVACION REP, MENORES E INST. TEMP.</t>
  </si>
  <si>
    <t xml:space="preserve">Obras menores en edificaciones </t>
  </si>
  <si>
    <t xml:space="preserve">Reparaciones de maquinarias y equipos </t>
  </si>
  <si>
    <t>Instalaciones temporales</t>
  </si>
  <si>
    <t>Limpieza e higiene</t>
  </si>
  <si>
    <t xml:space="preserve">Eventos generales </t>
  </si>
  <si>
    <t xml:space="preserve">Festividades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</si>
  <si>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</si>
  <si>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</si>
  <si>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</si>
  <si>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</si>
  <si>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</si>
  <si>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</si>
  <si>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</si>
  <si>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</si>
  <si>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</si>
  <si>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</si>
  <si>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</si>
  <si>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</si>
  <si>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</si>
  <si>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</si>
  <si>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ferrosos 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</si>
  <si>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</si>
  <si>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</si>
  <si>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</si>
  <si>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</si>
  <si>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</si>
  <si>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</si>
  <si>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>Ayuda y donaciones programadas a hogares y  personas</t>
  </si>
  <si>
    <t xml:space="preserve">Becas nacionales </t>
  </si>
  <si>
    <t xml:space="preserve">Becas extranjeras 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</si>
  <si>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</si>
  <si>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</si>
  <si>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</si>
  <si>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</si>
  <si>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</si>
  <si>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</si>
  <si>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</si>
  <si>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</si>
  <si>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</si>
  <si>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Equipo computacional</t>
  </si>
  <si>
    <t>Otros mobiliarios y equipos no identificado precedentemente</t>
  </si>
  <si>
    <t xml:space="preserve">VEHICULOS Y EQUIPOS DE TRANSPORTE TRACCION Y ELEVACION </t>
  </si>
  <si>
    <t xml:space="preserve">MAQUINARIA, OTROS EQUIPOS Y HERRAMIENTAS </t>
  </si>
  <si>
    <t xml:space="preserve">BIENES INTANGIBLES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</si>
  <si>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</si>
  <si>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</si>
  <si>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</si>
  <si>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</si>
  <si>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Obras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</si>
  <si>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</si>
  <si>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</si>
  <si>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</si>
  <si>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</si>
  <si>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</si>
  <si>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</si>
  <si>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 xml:space="preserve">Abonos y fertilizantes </t>
  </si>
  <si>
    <t>Mobiliario y Equipo Educacional y Recreativo</t>
  </si>
  <si>
    <t>Servicios  de Contabilidad y Auditoria</t>
  </si>
  <si>
    <t>Bonos para útiles diversos</t>
  </si>
  <si>
    <t>Obras para edificaciones no residencial</t>
  </si>
  <si>
    <t>Útiles de escritorio, oficina  informática y  de enseñanza</t>
  </si>
  <si>
    <t xml:space="preserve">útiles de cocina y comedor </t>
  </si>
  <si>
    <t xml:space="preserve">Productos y útiles varios </t>
  </si>
  <si>
    <t xml:space="preserve">Premios literarios deportivos y artísticos </t>
  </si>
  <si>
    <t>Transferencia corrientes a Asoc. sin fines de lucro y parts políticos</t>
  </si>
  <si>
    <t>Transferencias corrientes a inst. Descentralizadas y Auto, no emp y no fin.</t>
  </si>
  <si>
    <t>Muebles de oficina y estantería</t>
  </si>
  <si>
    <t>Electrodomésticos</t>
  </si>
  <si>
    <t>Cámara Fotográficas y de Video</t>
  </si>
  <si>
    <t>Automóviles y Camiones</t>
  </si>
  <si>
    <t xml:space="preserve">Equipo de telecomunicación y señalamiento </t>
  </si>
  <si>
    <t xml:space="preserve">Programa de informática y base de datos </t>
  </si>
  <si>
    <t xml:space="preserve">Programa de informática </t>
  </si>
  <si>
    <t xml:space="preserve">Licencias informáticas e intelectuales </t>
  </si>
  <si>
    <t xml:space="preserve">Transferencias de Capital </t>
  </si>
  <si>
    <t xml:space="preserve">Pasivo Financiero </t>
  </si>
  <si>
    <t>Remuneraciones al personal con carácter transitorio</t>
  </si>
  <si>
    <t>Prestaciones Económicas</t>
  </si>
  <si>
    <t>Primas por antigüedad</t>
  </si>
  <si>
    <t xml:space="preserve">Compensación </t>
  </si>
  <si>
    <t xml:space="preserve">Compensación por horas extraordinarias </t>
  </si>
  <si>
    <t>Compensaciones  especiales</t>
  </si>
  <si>
    <t>Gratificaciones por pasantía</t>
  </si>
  <si>
    <t xml:space="preserve">Servicios telefónicos de larga distancia </t>
  </si>
  <si>
    <t>Teléfono local</t>
  </si>
  <si>
    <t xml:space="preserve">Servicio de internet y televisión por cable </t>
  </si>
  <si>
    <t>Energía Eléctrica</t>
  </si>
  <si>
    <t xml:space="preserve">Alquileres y rentas de e edificios y locales </t>
  </si>
  <si>
    <t xml:space="preserve">Alquileres de equipo para computación </t>
  </si>
  <si>
    <t xml:space="preserve">Alquileres de equipos de transporte tracción y elevación </t>
  </si>
  <si>
    <t xml:space="preserve">Servicios especiales de mantenimiento y reparación </t>
  </si>
  <si>
    <t>Mantenimiento y reparación de  muebles y equipos de oficina</t>
  </si>
  <si>
    <t xml:space="preserve">Mantenimiento y reparación de equipo para computación </t>
  </si>
  <si>
    <t>Mantenimiento y reparación de equipos de oficinas y muebles</t>
  </si>
  <si>
    <t xml:space="preserve">Mantenimiento y reparación de equipos de transp , tracción y elevación </t>
  </si>
  <si>
    <t>Fumigación , lavandería , limpieza e higiene</t>
  </si>
  <si>
    <t xml:space="preserve">Fumigación </t>
  </si>
  <si>
    <t xml:space="preserve">Lavandería </t>
  </si>
  <si>
    <t xml:space="preserve">Organización de eventos y festividades </t>
  </si>
  <si>
    <t xml:space="preserve">Servicios Técnicos y Profesionales </t>
  </si>
  <si>
    <t xml:space="preserve">Estudios , investigaciones y análisis de factibilidad </t>
  </si>
  <si>
    <t>Servicios Jurídicos</t>
  </si>
  <si>
    <t xml:space="preserve">Servicios de Capacitación </t>
  </si>
  <si>
    <t xml:space="preserve">Servicios de informática  y sistemas computarizados </t>
  </si>
  <si>
    <t xml:space="preserve">Otros servicios técnicos profesionales </t>
  </si>
  <si>
    <t xml:space="preserve">Libros , revistas y periódicos </t>
  </si>
  <si>
    <t>Artículos de cuero</t>
  </si>
  <si>
    <t>Llantas y neumáticos</t>
  </si>
  <si>
    <t>Artículos de caucho</t>
  </si>
  <si>
    <t>Artículos de plásticos</t>
  </si>
  <si>
    <t xml:space="preserve">Productos Metálicos y sus derivados </t>
  </si>
  <si>
    <t>Estructura metálicas acabadas</t>
  </si>
  <si>
    <t xml:space="preserve">Productos Químicos y conexos  </t>
  </si>
  <si>
    <t xml:space="preserve">Productos Químicos de uso personal </t>
  </si>
  <si>
    <t>pinturas, lacas barnices, diluyentes y absorbentes para pinturas</t>
  </si>
  <si>
    <t>Útiles menores medico- quirúrgico</t>
  </si>
  <si>
    <t>Informaticas</t>
  </si>
  <si>
    <t>Transferencia corrientes a empresas del sector privado</t>
  </si>
  <si>
    <t>Otros gastos operativos de instituciones empresariales</t>
  </si>
  <si>
    <t>Productos de loza</t>
  </si>
  <si>
    <t>Equipos y aparatos audiovisuales</t>
  </si>
  <si>
    <t xml:space="preserve">       Ministerio de Industria  Comercio y Mipymes</t>
  </si>
  <si>
    <t xml:space="preserve">                    Ministerio de industria  comercio y Mipymes</t>
  </si>
  <si>
    <t xml:space="preserve">Insepticida fumigantes y otros </t>
  </si>
  <si>
    <t>EJECUCIÓN PRESUPUESTARIA,  2018</t>
  </si>
  <si>
    <t>DISMINUCION DE PASIVOS</t>
  </si>
  <si>
    <t>Disminucion de pasivos corrientes</t>
  </si>
  <si>
    <t>Disminucion de cuentas por pagar internas de corto plazo</t>
  </si>
  <si>
    <t>Disminucion de cuentas por pagar  de corto plazo</t>
  </si>
  <si>
    <t>Subtotal disminucion de pasivos</t>
  </si>
  <si>
    <t>Disminucion Pasivos</t>
  </si>
  <si>
    <t>Madera, Corcho y sus manufacturas</t>
  </si>
  <si>
    <t>Equipo de generacion electrica,aparatos y accesorios electricos</t>
  </si>
  <si>
    <t>Período del 01/05/2018 al 31/05/2018</t>
  </si>
  <si>
    <t>BALANCE DISPONIBLE PARA COMPROMISOS PENDIENTES AL 30/04/2018</t>
  </si>
  <si>
    <t>TOTAL INGRESOS POR PARTIDAS PRESUPUESTARIAS MAYO, 2018</t>
  </si>
  <si>
    <t>MAYO, 2018</t>
  </si>
  <si>
    <t>Del 1ro. DE MAYO Al  31, 2018</t>
  </si>
  <si>
    <t xml:space="preserve"> - Balance disponible al 30/04/2018</t>
  </si>
  <si>
    <t>BALANCE  DISPONIBLE AL 31/05/2018</t>
  </si>
</sst>
</file>

<file path=xl/styles.xml><?xml version="1.0" encoding="utf-8"?>
<styleSheet xmlns="http://schemas.openxmlformats.org/spreadsheetml/2006/main">
  <numFmts count="3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43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43" fontId="62" fillId="0" borderId="0" xfId="49" applyFont="1" applyFill="1" applyBorder="1" applyAlignment="1">
      <alignment horizontal="right"/>
    </xf>
    <xf numFmtId="43" fontId="0" fillId="34" borderId="0" xfId="49" applyFont="1" applyFill="1" applyBorder="1" applyAlignment="1">
      <alignment horizontal="right"/>
    </xf>
    <xf numFmtId="179" fontId="14" fillId="35" borderId="0" xfId="37" applyFont="1" applyFill="1" applyBorder="1" applyAlignment="1">
      <alignment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  <xf numFmtId="0" fontId="4" fillId="0" borderId="0" xfId="54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MAYO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2018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4475"/>
          <c:y val="-0.00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30425"/>
          <c:w val="0.6577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ejecucion!$I$297:$I$306</c:f>
              <c:strCache>
                <c:ptCount val="10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Transferencias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Financiero </c:v>
                </c:pt>
                <c:pt idx="8">
                  <c:v>Disminucion Pasivos</c:v>
                </c:pt>
                <c:pt idx="9">
                  <c:v>Gastos Financieros</c:v>
                </c:pt>
              </c:strCache>
            </c:strRef>
          </c:cat>
          <c:val>
            <c:numRef>
              <c:f>ejecucion!$J$297:$J$306</c:f>
              <c:numCache>
                <c:ptCount val="10"/>
                <c:pt idx="0">
                  <c:v>16857565.09</c:v>
                </c:pt>
                <c:pt idx="1">
                  <c:v>2461996.65</c:v>
                </c:pt>
                <c:pt idx="2">
                  <c:v>1174754.1</c:v>
                </c:pt>
                <c:pt idx="3">
                  <c:v>81011.98</c:v>
                </c:pt>
                <c:pt idx="4">
                  <c:v>0</c:v>
                </c:pt>
                <c:pt idx="5">
                  <c:v>3422</c:v>
                </c:pt>
                <c:pt idx="6">
                  <c:v>0</c:v>
                </c:pt>
                <c:pt idx="7">
                  <c:v>4228633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2143125</xdr:colOff>
      <xdr:row>1</xdr:row>
      <xdr:rowOff>142875</xdr:rowOff>
    </xdr:from>
    <xdr:to>
      <xdr:col>5</xdr:col>
      <xdr:colOff>2790825</xdr:colOff>
      <xdr:row>5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4765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314"/>
  <sheetViews>
    <sheetView showZeros="0" tabSelected="1" workbookViewId="0" topLeftCell="A247">
      <selection activeCell="A1" sqref="A1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9.0039062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105</v>
      </c>
    </row>
    <row r="8" spans="6:8" ht="36.75" customHeight="1">
      <c r="F8" s="86" t="s">
        <v>253</v>
      </c>
      <c r="H8" s="3" t="s">
        <v>64</v>
      </c>
    </row>
    <row r="9" spans="5:9" ht="17.25" customHeight="1">
      <c r="E9" s="6"/>
      <c r="F9" s="87" t="s">
        <v>101</v>
      </c>
      <c r="H9" s="89"/>
      <c r="I9" s="89"/>
    </row>
    <row r="10" spans="3:10" ht="15.75" customHeight="1">
      <c r="C10" s="84"/>
      <c r="D10" s="84"/>
      <c r="E10" s="84"/>
      <c r="F10" s="88" t="s">
        <v>107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4" t="s">
        <v>256</v>
      </c>
      <c r="D12" s="124"/>
      <c r="E12" s="124"/>
      <c r="F12" s="124"/>
      <c r="G12" s="124"/>
      <c r="H12" s="124"/>
    </row>
    <row r="13" spans="3:8" ht="15.75">
      <c r="C13" s="124" t="s">
        <v>265</v>
      </c>
      <c r="D13" s="124"/>
      <c r="E13" s="124"/>
      <c r="F13" s="124"/>
      <c r="G13" s="124"/>
      <c r="H13" s="124"/>
    </row>
    <row r="14" spans="3:8" ht="15.75">
      <c r="C14" s="124" t="s">
        <v>100</v>
      </c>
      <c r="D14" s="124"/>
      <c r="E14" s="124"/>
      <c r="F14" s="124"/>
      <c r="G14" s="124"/>
      <c r="H14" s="124"/>
    </row>
    <row r="15" spans="3:8" ht="15.75">
      <c r="C15" s="70"/>
      <c r="D15" s="70"/>
      <c r="E15" s="70"/>
      <c r="F15" s="70"/>
      <c r="G15" s="70"/>
      <c r="H15" s="70"/>
    </row>
    <row r="16" spans="3:8" ht="15.75">
      <c r="C16" s="7"/>
      <c r="D16" s="7"/>
      <c r="E16" s="7"/>
      <c r="F16" s="15"/>
      <c r="G16" s="16"/>
      <c r="H16" s="44" t="s">
        <v>34</v>
      </c>
    </row>
    <row r="17" spans="3:8" ht="16.5" customHeight="1">
      <c r="C17" s="81" t="s">
        <v>266</v>
      </c>
      <c r="D17" s="81"/>
      <c r="E17" s="73"/>
      <c r="F17" s="82"/>
      <c r="G17" s="83"/>
      <c r="H17" s="109">
        <v>94934759.54</v>
      </c>
    </row>
    <row r="18" spans="3:8" ht="16.5" customHeight="1" thickBot="1">
      <c r="C18" s="65" t="s">
        <v>267</v>
      </c>
      <c r="D18" s="65"/>
      <c r="E18" s="17"/>
      <c r="F18" s="8"/>
      <c r="G18" s="18"/>
      <c r="H18" s="64">
        <f>32104576+4228633</f>
        <v>36333209</v>
      </c>
    </row>
    <row r="19" spans="3:8" ht="16.5" customHeight="1" thickBot="1">
      <c r="C19" s="17" t="s">
        <v>39</v>
      </c>
      <c r="D19" s="17"/>
      <c r="E19" s="7"/>
      <c r="F19" s="15"/>
      <c r="G19" s="18"/>
      <c r="H19" s="63">
        <f>SUM(H17:H18)</f>
        <v>131267968.54</v>
      </c>
    </row>
    <row r="20" spans="3:8" ht="16.5" thickTop="1">
      <c r="C20" s="17"/>
      <c r="D20" s="7"/>
      <c r="E20" s="7"/>
      <c r="F20" s="15"/>
      <c r="G20" s="18"/>
      <c r="H20" s="27"/>
    </row>
    <row r="21" spans="1:9" ht="15.75">
      <c r="A21" s="99"/>
      <c r="B21" s="99"/>
      <c r="C21" s="125" t="s">
        <v>116</v>
      </c>
      <c r="D21" s="125"/>
      <c r="E21" s="125"/>
      <c r="F21" s="125"/>
      <c r="G21" s="125"/>
      <c r="H21" s="27"/>
      <c r="I21" s="43"/>
    </row>
    <row r="22" spans="1:9" ht="20.25" customHeight="1">
      <c r="A22" s="48" t="s">
        <v>110</v>
      </c>
      <c r="B22" s="48" t="s">
        <v>20</v>
      </c>
      <c r="C22" s="48" t="s">
        <v>19</v>
      </c>
      <c r="D22" s="48" t="s">
        <v>109</v>
      </c>
      <c r="E22" s="48" t="s">
        <v>108</v>
      </c>
      <c r="F22" s="49" t="s">
        <v>45</v>
      </c>
      <c r="G22" s="50">
        <v>2018</v>
      </c>
      <c r="H22" s="16"/>
      <c r="I22" s="43"/>
    </row>
    <row r="23" spans="1:9" ht="18.75" customHeight="1">
      <c r="A23" s="102" t="s">
        <v>111</v>
      </c>
      <c r="B23" s="102" t="s">
        <v>112</v>
      </c>
      <c r="C23" s="51"/>
      <c r="D23" s="52"/>
      <c r="E23" s="52"/>
      <c r="F23" s="53" t="s">
        <v>18</v>
      </c>
      <c r="G23" s="54">
        <f>+G24+G36+G48+G51+G55</f>
        <v>16857565.09</v>
      </c>
      <c r="H23" s="16"/>
      <c r="I23" s="68"/>
    </row>
    <row r="24" spans="1:9" ht="12.75">
      <c r="A24" s="100">
        <v>2</v>
      </c>
      <c r="B24" s="100">
        <v>1</v>
      </c>
      <c r="C24" s="100">
        <v>1</v>
      </c>
      <c r="D24" s="4"/>
      <c r="E24" s="11"/>
      <c r="F24" s="19" t="s">
        <v>113</v>
      </c>
      <c r="G24" s="22">
        <f>G25+G27+G31+G32+G33</f>
        <v>13903073.8</v>
      </c>
      <c r="H24" s="16"/>
      <c r="I24" s="43"/>
    </row>
    <row r="25" spans="1:9" ht="12.75">
      <c r="A25" s="4">
        <v>2</v>
      </c>
      <c r="B25" s="4">
        <v>1</v>
      </c>
      <c r="C25" s="4">
        <v>1</v>
      </c>
      <c r="D25" s="4">
        <v>1</v>
      </c>
      <c r="E25" s="11"/>
      <c r="F25" s="19" t="s">
        <v>114</v>
      </c>
      <c r="G25" s="22">
        <f>G26</f>
        <v>12863627.8</v>
      </c>
      <c r="H25" s="66"/>
      <c r="I25" s="43"/>
    </row>
    <row r="26" spans="1:9" ht="12.75">
      <c r="A26" s="11">
        <v>2</v>
      </c>
      <c r="B26" s="11">
        <v>1</v>
      </c>
      <c r="C26" s="11">
        <v>1</v>
      </c>
      <c r="D26" s="11">
        <v>1</v>
      </c>
      <c r="E26" s="11">
        <v>1</v>
      </c>
      <c r="F26" s="5" t="s">
        <v>115</v>
      </c>
      <c r="G26" s="23">
        <v>12863627.8</v>
      </c>
      <c r="H26" s="117"/>
      <c r="I26" s="43"/>
    </row>
    <row r="27" spans="1:9" ht="12.75">
      <c r="A27" s="4">
        <v>2</v>
      </c>
      <c r="B27" s="4">
        <v>1</v>
      </c>
      <c r="C27" s="4">
        <v>1</v>
      </c>
      <c r="D27" s="4">
        <v>2</v>
      </c>
      <c r="E27" s="11"/>
      <c r="F27" s="19" t="s">
        <v>208</v>
      </c>
      <c r="G27" s="22">
        <f>+G28+G29+G30</f>
        <v>1039446</v>
      </c>
      <c r="H27" s="16"/>
      <c r="I27" s="43"/>
    </row>
    <row r="28" spans="1:9" ht="12.75">
      <c r="A28" s="11">
        <v>2</v>
      </c>
      <c r="B28" s="11">
        <v>1</v>
      </c>
      <c r="C28" s="11">
        <v>1</v>
      </c>
      <c r="D28" s="11">
        <v>2</v>
      </c>
      <c r="E28" s="11">
        <v>1</v>
      </c>
      <c r="F28" s="5" t="s">
        <v>117</v>
      </c>
      <c r="G28" s="23">
        <v>821396</v>
      </c>
      <c r="H28" s="105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2</v>
      </c>
      <c r="F29" s="5" t="s">
        <v>118</v>
      </c>
      <c r="G29" s="23">
        <v>218050</v>
      </c>
      <c r="H29" s="105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3</v>
      </c>
      <c r="F30" s="5" t="s">
        <v>66</v>
      </c>
      <c r="G30" s="23"/>
      <c r="H30" s="16"/>
      <c r="I30" s="43"/>
    </row>
    <row r="31" spans="1:9" ht="12.75">
      <c r="A31" s="4">
        <v>2</v>
      </c>
      <c r="B31" s="4">
        <v>1</v>
      </c>
      <c r="C31" s="4">
        <v>1</v>
      </c>
      <c r="D31" s="4">
        <v>3</v>
      </c>
      <c r="E31" s="4"/>
      <c r="F31" s="19" t="s">
        <v>142</v>
      </c>
      <c r="G31" s="22"/>
      <c r="H31" s="16"/>
      <c r="I31" s="43" t="s">
        <v>64</v>
      </c>
    </row>
    <row r="32" spans="1:9" ht="12.75">
      <c r="A32" s="4">
        <v>2</v>
      </c>
      <c r="B32" s="4">
        <v>1</v>
      </c>
      <c r="C32" s="4">
        <v>1</v>
      </c>
      <c r="D32" s="4">
        <v>4</v>
      </c>
      <c r="E32" s="11"/>
      <c r="F32" s="19" t="s">
        <v>119</v>
      </c>
      <c r="G32" s="23"/>
      <c r="H32" s="105" t="s">
        <v>64</v>
      </c>
      <c r="I32" s="43"/>
    </row>
    <row r="33" spans="1:9" ht="12.75">
      <c r="A33" s="4">
        <v>2</v>
      </c>
      <c r="B33" s="4">
        <v>1</v>
      </c>
      <c r="C33" s="4">
        <v>1</v>
      </c>
      <c r="D33" s="4">
        <v>5</v>
      </c>
      <c r="E33" s="11"/>
      <c r="F33" s="19" t="s">
        <v>209</v>
      </c>
      <c r="G33" s="22">
        <f>G34+G35</f>
        <v>0</v>
      </c>
      <c r="H33" s="16"/>
      <c r="I33" s="43"/>
    </row>
    <row r="34" spans="1:9" ht="12.75">
      <c r="A34" s="11">
        <v>2</v>
      </c>
      <c r="B34" s="11">
        <v>1</v>
      </c>
      <c r="C34" s="11">
        <v>1</v>
      </c>
      <c r="D34" s="11">
        <v>5</v>
      </c>
      <c r="E34" s="11">
        <v>1</v>
      </c>
      <c r="F34" s="5" t="s">
        <v>209</v>
      </c>
      <c r="G34" s="23"/>
      <c r="H34" s="16"/>
      <c r="I34" s="43" t="s">
        <v>64</v>
      </c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4</v>
      </c>
      <c r="F35" s="5" t="s">
        <v>120</v>
      </c>
      <c r="G35" s="23"/>
      <c r="H35" s="16" t="s">
        <v>64</v>
      </c>
      <c r="I35" s="43"/>
    </row>
    <row r="36" spans="1:9" ht="12.75">
      <c r="A36" s="100">
        <v>2</v>
      </c>
      <c r="B36" s="100">
        <v>1</v>
      </c>
      <c r="C36" s="100">
        <v>2</v>
      </c>
      <c r="D36" s="11"/>
      <c r="E36" s="11"/>
      <c r="F36" s="19" t="s">
        <v>2</v>
      </c>
      <c r="G36" s="22">
        <f>G37+G38</f>
        <v>872074.2</v>
      </c>
      <c r="H36" s="16" t="s">
        <v>64</v>
      </c>
      <c r="I36" s="43"/>
    </row>
    <row r="37" spans="1:9" ht="12.75">
      <c r="A37" s="4">
        <v>2</v>
      </c>
      <c r="B37" s="4">
        <v>1</v>
      </c>
      <c r="C37" s="4">
        <v>2</v>
      </c>
      <c r="D37" s="4">
        <v>1</v>
      </c>
      <c r="E37" s="11"/>
      <c r="F37" s="19" t="s">
        <v>210</v>
      </c>
      <c r="G37" s="23"/>
      <c r="H37" s="16" t="s">
        <v>64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2</v>
      </c>
      <c r="E38" s="11"/>
      <c r="F38" s="19" t="s">
        <v>211</v>
      </c>
      <c r="G38" s="22">
        <f>SUM(G39:G46)</f>
        <v>872074.2</v>
      </c>
      <c r="H38" s="16"/>
      <c r="I38" s="43"/>
    </row>
    <row r="39" spans="1:9" ht="12.75">
      <c r="A39" s="4">
        <v>2</v>
      </c>
      <c r="B39" s="4">
        <v>1</v>
      </c>
      <c r="C39" s="4">
        <v>2</v>
      </c>
      <c r="D39" s="11">
        <v>2</v>
      </c>
      <c r="E39" s="11">
        <v>1</v>
      </c>
      <c r="F39" s="5" t="s">
        <v>67</v>
      </c>
      <c r="G39" s="23"/>
      <c r="H39" s="16" t="s">
        <v>64</v>
      </c>
      <c r="I39" s="43" t="s">
        <v>64</v>
      </c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2</v>
      </c>
      <c r="F40" s="5" t="s">
        <v>212</v>
      </c>
      <c r="G40" s="23">
        <v>256911.2</v>
      </c>
      <c r="H40" s="16" t="s">
        <v>64</v>
      </c>
      <c r="I40" s="43"/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3</v>
      </c>
      <c r="F41" s="5" t="s">
        <v>121</v>
      </c>
      <c r="G41" s="23">
        <v>0</v>
      </c>
      <c r="H41" s="16"/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4</v>
      </c>
      <c r="F42" s="5" t="s">
        <v>68</v>
      </c>
      <c r="G42" s="22">
        <v>0</v>
      </c>
      <c r="H42" s="16" t="s">
        <v>64</v>
      </c>
      <c r="I42" s="43" t="s">
        <v>64</v>
      </c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5</v>
      </c>
      <c r="F43" s="5" t="s">
        <v>21</v>
      </c>
      <c r="G43" s="23">
        <v>615163</v>
      </c>
      <c r="H43" s="105"/>
      <c r="I43" s="43"/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6</v>
      </c>
      <c r="F44" s="5" t="s">
        <v>186</v>
      </c>
      <c r="G44" s="23"/>
      <c r="H44" s="105"/>
      <c r="I44" s="43"/>
    </row>
    <row r="45" spans="1:9" ht="12.75">
      <c r="A45" s="4"/>
      <c r="B45" s="4">
        <v>1</v>
      </c>
      <c r="C45" s="4">
        <v>2</v>
      </c>
      <c r="D45" s="11">
        <v>2</v>
      </c>
      <c r="E45" s="11">
        <v>8</v>
      </c>
      <c r="F45" s="5" t="s">
        <v>213</v>
      </c>
      <c r="G45" s="23"/>
      <c r="H45" s="16"/>
      <c r="I45" s="43"/>
    </row>
    <row r="46" spans="1:9" ht="12.75">
      <c r="A46" s="4">
        <v>2</v>
      </c>
      <c r="B46" s="4">
        <v>1</v>
      </c>
      <c r="C46" s="4">
        <v>2</v>
      </c>
      <c r="D46" s="11">
        <v>2</v>
      </c>
      <c r="E46" s="11">
        <v>9</v>
      </c>
      <c r="F46" s="5" t="s">
        <v>185</v>
      </c>
      <c r="G46" s="79"/>
      <c r="H46" s="105"/>
      <c r="I46" s="43"/>
    </row>
    <row r="47" spans="1:9" ht="12.75">
      <c r="A47" s="100">
        <v>2</v>
      </c>
      <c r="B47" s="100">
        <v>1</v>
      </c>
      <c r="C47" s="100">
        <v>3</v>
      </c>
      <c r="D47" s="4"/>
      <c r="E47" s="11"/>
      <c r="F47" s="19" t="s">
        <v>94</v>
      </c>
      <c r="G47" s="26">
        <f>G48</f>
        <v>0</v>
      </c>
      <c r="H47" s="16" t="s">
        <v>64</v>
      </c>
      <c r="I47" s="43"/>
    </row>
    <row r="48" spans="1:9" ht="12.75">
      <c r="A48" s="4">
        <v>2</v>
      </c>
      <c r="B48" s="4">
        <v>1</v>
      </c>
      <c r="C48" s="4">
        <v>3</v>
      </c>
      <c r="D48" s="4">
        <v>1</v>
      </c>
      <c r="E48" s="11"/>
      <c r="F48" s="19" t="s">
        <v>122</v>
      </c>
      <c r="G48" s="22">
        <f>SUM(G49:G50)</f>
        <v>0</v>
      </c>
      <c r="H48" s="16" t="s">
        <v>64</v>
      </c>
      <c r="I48" s="43"/>
    </row>
    <row r="49" spans="1:9" ht="12.75">
      <c r="A49" s="4">
        <v>2</v>
      </c>
      <c r="B49" s="4">
        <v>1</v>
      </c>
      <c r="C49" s="4">
        <v>3</v>
      </c>
      <c r="D49" s="11">
        <v>1</v>
      </c>
      <c r="E49" s="11">
        <v>1</v>
      </c>
      <c r="F49" s="5" t="s">
        <v>95</v>
      </c>
      <c r="G49" s="23">
        <v>0</v>
      </c>
      <c r="H49" s="16"/>
      <c r="I49" s="43" t="s">
        <v>64</v>
      </c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2</v>
      </c>
      <c r="F50" s="5" t="s">
        <v>123</v>
      </c>
      <c r="G50" s="23"/>
      <c r="H50" s="16" t="s">
        <v>64</v>
      </c>
      <c r="I50" s="43"/>
    </row>
    <row r="51" spans="1:9" ht="12.75">
      <c r="A51" s="100">
        <v>2</v>
      </c>
      <c r="B51" s="100">
        <v>1</v>
      </c>
      <c r="C51" s="100">
        <v>4</v>
      </c>
      <c r="D51" s="4"/>
      <c r="E51" s="11"/>
      <c r="F51" s="14" t="s">
        <v>124</v>
      </c>
      <c r="G51" s="22">
        <f>SUM(G52:G53)</f>
        <v>0</v>
      </c>
      <c r="H51" s="16"/>
      <c r="I51" s="43"/>
    </row>
    <row r="52" spans="1:9" ht="12.75">
      <c r="A52" s="4">
        <v>2</v>
      </c>
      <c r="B52" s="4">
        <v>1</v>
      </c>
      <c r="C52" s="4">
        <v>4</v>
      </c>
      <c r="D52" s="4">
        <v>1</v>
      </c>
      <c r="E52" s="11"/>
      <c r="F52" s="14" t="s">
        <v>69</v>
      </c>
      <c r="G52" s="23"/>
      <c r="H52" s="16" t="s">
        <v>64</v>
      </c>
      <c r="I52" s="43"/>
    </row>
    <row r="53" spans="1:9" ht="12.75">
      <c r="A53" s="4">
        <v>2</v>
      </c>
      <c r="B53" s="4">
        <v>1</v>
      </c>
      <c r="C53" s="4">
        <v>4</v>
      </c>
      <c r="D53" s="4">
        <v>2</v>
      </c>
      <c r="E53" s="11"/>
      <c r="F53" s="14" t="s">
        <v>125</v>
      </c>
      <c r="G53" s="22">
        <f>G54</f>
        <v>0</v>
      </c>
      <c r="H53" s="16"/>
      <c r="I53" s="43" t="s">
        <v>64</v>
      </c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>
        <v>2</v>
      </c>
      <c r="F54" s="2" t="s">
        <v>214</v>
      </c>
      <c r="G54" s="23"/>
      <c r="H54" s="16"/>
      <c r="I54" s="43"/>
    </row>
    <row r="55" spans="1:9" ht="12.75">
      <c r="A55" s="100">
        <v>2</v>
      </c>
      <c r="B55" s="100">
        <v>1</v>
      </c>
      <c r="C55" s="100">
        <v>5</v>
      </c>
      <c r="D55" s="9"/>
      <c r="E55" s="9"/>
      <c r="F55" s="8" t="s">
        <v>3</v>
      </c>
      <c r="G55" s="22">
        <f>SUM(G56:G58)</f>
        <v>2082417.09</v>
      </c>
      <c r="H55" s="16"/>
      <c r="I55" s="43"/>
    </row>
    <row r="56" spans="1:9" ht="12.75">
      <c r="A56" s="4">
        <v>2</v>
      </c>
      <c r="B56" s="4">
        <v>1</v>
      </c>
      <c r="C56" s="4">
        <v>5</v>
      </c>
      <c r="D56" s="4">
        <v>1</v>
      </c>
      <c r="E56" s="20"/>
      <c r="F56" s="15" t="s">
        <v>36</v>
      </c>
      <c r="G56" s="23">
        <v>969508.75</v>
      </c>
      <c r="H56" s="105"/>
      <c r="I56" s="67"/>
    </row>
    <row r="57" spans="1:9" ht="12.75">
      <c r="A57" s="4">
        <v>2</v>
      </c>
      <c r="B57" s="4">
        <v>1</v>
      </c>
      <c r="C57" s="4">
        <v>5</v>
      </c>
      <c r="D57" s="4">
        <v>2</v>
      </c>
      <c r="E57" s="12"/>
      <c r="F57" s="15" t="s">
        <v>46</v>
      </c>
      <c r="G57" s="23">
        <v>980778.08</v>
      </c>
      <c r="H57" s="105"/>
      <c r="I57" s="43"/>
    </row>
    <row r="58" spans="1:9" ht="12.75">
      <c r="A58" s="4">
        <v>2</v>
      </c>
      <c r="B58" s="4">
        <v>1</v>
      </c>
      <c r="C58" s="4">
        <v>5</v>
      </c>
      <c r="D58" s="4">
        <v>3</v>
      </c>
      <c r="E58" s="12"/>
      <c r="F58" s="15" t="s">
        <v>26</v>
      </c>
      <c r="G58" s="46">
        <v>132130.26</v>
      </c>
      <c r="H58" s="105"/>
      <c r="I58" s="43"/>
    </row>
    <row r="59" spans="3:9" ht="18" customHeight="1">
      <c r="C59" s="12"/>
      <c r="D59" s="12"/>
      <c r="E59" s="12"/>
      <c r="F59" s="8" t="s">
        <v>12</v>
      </c>
      <c r="G59" s="16"/>
      <c r="H59" s="18">
        <f>+G23</f>
        <v>16857565.09</v>
      </c>
      <c r="I59" s="43"/>
    </row>
    <row r="60" spans="1:9" ht="18.75" customHeight="1">
      <c r="A60" s="101">
        <v>2</v>
      </c>
      <c r="B60" s="101">
        <v>2</v>
      </c>
      <c r="C60" s="55"/>
      <c r="D60" s="56"/>
      <c r="E60" s="56"/>
      <c r="F60" s="57" t="s">
        <v>17</v>
      </c>
      <c r="G60" s="54">
        <f>G61+G72+G75+G78+G82+G91+G95+G105</f>
        <v>2461996.65</v>
      </c>
      <c r="H60" s="16"/>
      <c r="I60" s="16"/>
    </row>
    <row r="61" spans="1:9" ht="18.75" customHeight="1">
      <c r="A61" s="100">
        <v>2</v>
      </c>
      <c r="B61" s="100">
        <v>2</v>
      </c>
      <c r="C61" s="100">
        <v>1</v>
      </c>
      <c r="D61" s="75"/>
      <c r="E61" s="73"/>
      <c r="F61" s="8" t="s">
        <v>126</v>
      </c>
      <c r="G61" s="22">
        <f>SUM(G62+G64+G65+G67+G68+G70+G71)</f>
        <v>494572.2</v>
      </c>
      <c r="H61" s="16"/>
      <c r="I61" s="16"/>
    </row>
    <row r="62" spans="1:9" ht="13.5" customHeight="1">
      <c r="A62" s="4">
        <v>2</v>
      </c>
      <c r="B62" s="4">
        <v>2</v>
      </c>
      <c r="C62" s="4">
        <v>1</v>
      </c>
      <c r="D62" s="4">
        <v>1</v>
      </c>
      <c r="E62" s="73"/>
      <c r="F62" s="8" t="s">
        <v>127</v>
      </c>
      <c r="G62" s="22">
        <v>0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2</v>
      </c>
      <c r="E63" s="73"/>
      <c r="F63" s="8" t="s">
        <v>215</v>
      </c>
      <c r="G63" s="22"/>
      <c r="H63" s="16"/>
      <c r="I63" s="16"/>
    </row>
    <row r="64" spans="1:9" ht="16.5" customHeight="1">
      <c r="A64" s="4">
        <v>2</v>
      </c>
      <c r="B64" s="4">
        <v>2</v>
      </c>
      <c r="C64" s="4">
        <v>1</v>
      </c>
      <c r="D64" s="4">
        <v>3</v>
      </c>
      <c r="E64" s="77"/>
      <c r="F64" s="82" t="s">
        <v>216</v>
      </c>
      <c r="G64" s="74">
        <v>83960.1</v>
      </c>
      <c r="H64" s="105" t="s">
        <v>64</v>
      </c>
      <c r="I64" s="16" t="s">
        <v>64</v>
      </c>
    </row>
    <row r="65" spans="1:9" ht="11.25" customHeight="1">
      <c r="A65" s="4">
        <v>1</v>
      </c>
      <c r="B65" s="4">
        <v>2</v>
      </c>
      <c r="C65" s="4">
        <v>1</v>
      </c>
      <c r="D65" s="4">
        <v>4</v>
      </c>
      <c r="E65" s="77"/>
      <c r="F65" s="82" t="s">
        <v>70</v>
      </c>
      <c r="G65" s="74">
        <f>G66</f>
        <v>7342.39</v>
      </c>
      <c r="H65" s="105" t="s">
        <v>64</v>
      </c>
      <c r="I65" s="16" t="s">
        <v>64</v>
      </c>
    </row>
    <row r="66" spans="1:9" ht="11.25" customHeight="1">
      <c r="A66" s="4">
        <v>2</v>
      </c>
      <c r="B66" s="4">
        <v>2</v>
      </c>
      <c r="C66" s="4">
        <v>1</v>
      </c>
      <c r="D66" s="4">
        <v>4</v>
      </c>
      <c r="E66" s="77">
        <v>1</v>
      </c>
      <c r="F66" s="76" t="s">
        <v>70</v>
      </c>
      <c r="G66" s="79">
        <v>7342.39</v>
      </c>
      <c r="H66" s="105"/>
      <c r="I66" s="16"/>
    </row>
    <row r="67" spans="1:9" ht="11.25" customHeight="1">
      <c r="A67" s="4">
        <v>2</v>
      </c>
      <c r="B67" s="4">
        <v>2</v>
      </c>
      <c r="C67" s="4">
        <v>1</v>
      </c>
      <c r="D67" s="4">
        <v>5</v>
      </c>
      <c r="E67" s="77"/>
      <c r="F67" s="76" t="s">
        <v>217</v>
      </c>
      <c r="G67" s="79">
        <v>10220.97</v>
      </c>
      <c r="H67" s="105" t="s">
        <v>64</v>
      </c>
      <c r="I67" s="16"/>
    </row>
    <row r="68" spans="1:9" ht="12.75">
      <c r="A68" s="4">
        <v>2</v>
      </c>
      <c r="B68" s="4">
        <v>2</v>
      </c>
      <c r="C68" s="4">
        <v>1</v>
      </c>
      <c r="D68" s="4">
        <v>6</v>
      </c>
      <c r="E68" s="12"/>
      <c r="F68" s="8" t="s">
        <v>13</v>
      </c>
      <c r="G68" s="22">
        <f>G69</f>
        <v>388688.74</v>
      </c>
      <c r="H68" s="16"/>
      <c r="I68" s="43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>
        <v>1</v>
      </c>
      <c r="F69" s="76" t="s">
        <v>218</v>
      </c>
      <c r="G69" s="23">
        <v>388688.74</v>
      </c>
      <c r="H69" s="105"/>
      <c r="I69" s="43"/>
    </row>
    <row r="70" spans="1:9" ht="12.75">
      <c r="A70" s="4">
        <v>2</v>
      </c>
      <c r="B70" s="4">
        <v>2</v>
      </c>
      <c r="C70" s="4">
        <v>1</v>
      </c>
      <c r="D70" s="4">
        <v>7</v>
      </c>
      <c r="E70" s="12"/>
      <c r="F70" s="15" t="s">
        <v>14</v>
      </c>
      <c r="G70" s="23">
        <v>4360</v>
      </c>
      <c r="H70" s="105"/>
      <c r="I70" s="43"/>
    </row>
    <row r="71" spans="1:9" ht="12.75">
      <c r="A71" s="4">
        <v>2</v>
      </c>
      <c r="B71" s="4">
        <v>2</v>
      </c>
      <c r="C71" s="4">
        <v>1</v>
      </c>
      <c r="D71" s="4">
        <v>8</v>
      </c>
      <c r="E71" s="12"/>
      <c r="F71" s="15" t="s">
        <v>22</v>
      </c>
      <c r="G71" s="23"/>
      <c r="H71" s="16" t="s">
        <v>64</v>
      </c>
      <c r="I71" s="43"/>
    </row>
    <row r="72" spans="1:9" ht="12.75">
      <c r="A72" s="100">
        <v>2</v>
      </c>
      <c r="B72" s="100">
        <v>2</v>
      </c>
      <c r="C72" s="100">
        <v>2</v>
      </c>
      <c r="D72" s="9"/>
      <c r="E72" s="9"/>
      <c r="F72" s="8" t="s">
        <v>47</v>
      </c>
      <c r="G72" s="22">
        <f>SUM(G73:G74)</f>
        <v>972180</v>
      </c>
      <c r="H72" s="16"/>
      <c r="I72" s="22"/>
    </row>
    <row r="73" spans="1:9" ht="12.75">
      <c r="A73" s="4">
        <v>2</v>
      </c>
      <c r="B73" s="4">
        <v>2</v>
      </c>
      <c r="C73" s="4">
        <v>2</v>
      </c>
      <c r="D73" s="12">
        <v>1</v>
      </c>
      <c r="E73" s="12"/>
      <c r="F73" s="15" t="s">
        <v>7</v>
      </c>
      <c r="G73" s="23">
        <v>510000</v>
      </c>
      <c r="H73" s="105" t="s">
        <v>64</v>
      </c>
      <c r="I73" s="43"/>
    </row>
    <row r="74" spans="1:9" ht="12.75">
      <c r="A74" s="4">
        <v>2</v>
      </c>
      <c r="B74" s="4">
        <v>2</v>
      </c>
      <c r="C74" s="4">
        <v>2</v>
      </c>
      <c r="D74" s="12">
        <v>2</v>
      </c>
      <c r="E74" s="12"/>
      <c r="F74" s="15" t="s">
        <v>48</v>
      </c>
      <c r="G74" s="79">
        <v>462180</v>
      </c>
      <c r="H74" s="105"/>
      <c r="I74" s="43"/>
    </row>
    <row r="75" spans="1:9" ht="12.75">
      <c r="A75" s="100">
        <v>2</v>
      </c>
      <c r="B75" s="100">
        <v>2</v>
      </c>
      <c r="C75" s="100">
        <v>3</v>
      </c>
      <c r="D75" s="9"/>
      <c r="E75" s="9"/>
      <c r="F75" s="8" t="s">
        <v>49</v>
      </c>
      <c r="G75" s="22">
        <f>G76+G77</f>
        <v>62600</v>
      </c>
      <c r="H75" s="16"/>
      <c r="I75" s="22"/>
    </row>
    <row r="76" spans="1:9" ht="12.75">
      <c r="A76" s="4">
        <v>2</v>
      </c>
      <c r="B76" s="4">
        <v>2</v>
      </c>
      <c r="C76" s="4">
        <v>3</v>
      </c>
      <c r="D76" s="9">
        <v>1</v>
      </c>
      <c r="E76" s="20"/>
      <c r="F76" s="15" t="s">
        <v>54</v>
      </c>
      <c r="G76" s="23">
        <v>62600</v>
      </c>
      <c r="H76" s="105"/>
      <c r="I76" s="43"/>
    </row>
    <row r="77" spans="1:9" ht="12.75">
      <c r="A77" s="4">
        <v>2</v>
      </c>
      <c r="B77" s="4">
        <v>2</v>
      </c>
      <c r="C77" s="4">
        <v>3</v>
      </c>
      <c r="D77" s="9">
        <v>2</v>
      </c>
      <c r="E77" s="20"/>
      <c r="F77" s="15" t="s">
        <v>71</v>
      </c>
      <c r="G77" s="23"/>
      <c r="H77" s="105"/>
      <c r="I77" s="43" t="s">
        <v>64</v>
      </c>
    </row>
    <row r="78" spans="1:9" ht="12.75">
      <c r="A78" s="100">
        <v>2</v>
      </c>
      <c r="B78" s="100">
        <v>2</v>
      </c>
      <c r="C78" s="100">
        <v>4</v>
      </c>
      <c r="D78" s="9"/>
      <c r="E78" s="9"/>
      <c r="F78" s="8" t="s">
        <v>4</v>
      </c>
      <c r="G78" s="22">
        <f>SUM(G79:G81)</f>
        <v>53398</v>
      </c>
      <c r="H78" s="16"/>
      <c r="I78" s="22"/>
    </row>
    <row r="79" spans="1:9" ht="12.75">
      <c r="A79" s="4">
        <v>2</v>
      </c>
      <c r="B79" s="4">
        <v>2</v>
      </c>
      <c r="C79" s="4">
        <v>4</v>
      </c>
      <c r="D79" s="12">
        <v>1</v>
      </c>
      <c r="E79" s="12"/>
      <c r="F79" s="15" t="s">
        <v>15</v>
      </c>
      <c r="G79" s="23">
        <v>50653</v>
      </c>
      <c r="H79" s="105"/>
      <c r="I79" s="43"/>
    </row>
    <row r="80" spans="1:9" ht="12.75">
      <c r="A80" s="4">
        <v>2</v>
      </c>
      <c r="B80" s="4">
        <v>2</v>
      </c>
      <c r="C80" s="4">
        <v>4</v>
      </c>
      <c r="D80" s="12">
        <v>2</v>
      </c>
      <c r="E80" s="12"/>
      <c r="F80" s="28" t="s">
        <v>55</v>
      </c>
      <c r="G80" s="23"/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4</v>
      </c>
      <c r="E81" s="12"/>
      <c r="F81" s="28" t="s">
        <v>56</v>
      </c>
      <c r="G81" s="23">
        <v>2745</v>
      </c>
      <c r="H81" s="105"/>
      <c r="I81" s="43"/>
    </row>
    <row r="82" spans="1:9" ht="12.75">
      <c r="A82" s="100">
        <v>2</v>
      </c>
      <c r="B82" s="100">
        <v>2</v>
      </c>
      <c r="C82" s="100">
        <v>5</v>
      </c>
      <c r="D82" s="9"/>
      <c r="E82" s="9"/>
      <c r="F82" s="8" t="s">
        <v>72</v>
      </c>
      <c r="G82" s="22">
        <f>G83+G85+G86+G87+G89</f>
        <v>0</v>
      </c>
      <c r="H82" s="16" t="s">
        <v>64</v>
      </c>
      <c r="I82" s="22"/>
    </row>
    <row r="83" spans="1:9" ht="12.75">
      <c r="A83" s="4">
        <v>2</v>
      </c>
      <c r="B83" s="4">
        <v>2</v>
      </c>
      <c r="C83" s="4">
        <v>5</v>
      </c>
      <c r="D83" s="9">
        <v>1</v>
      </c>
      <c r="E83" s="20"/>
      <c r="F83" s="15" t="s">
        <v>219</v>
      </c>
      <c r="G83" s="23"/>
      <c r="H83" s="16"/>
      <c r="I83" s="22"/>
    </row>
    <row r="84" spans="1:9" ht="12.75">
      <c r="A84" s="4">
        <v>2</v>
      </c>
      <c r="B84" s="4">
        <v>2</v>
      </c>
      <c r="C84" s="4">
        <v>5</v>
      </c>
      <c r="D84" s="9">
        <v>3</v>
      </c>
      <c r="E84" s="20"/>
      <c r="F84" s="14" t="s">
        <v>128</v>
      </c>
      <c r="G84" s="23"/>
      <c r="H84" s="16"/>
      <c r="I84" s="22"/>
    </row>
    <row r="85" spans="1:9" ht="12.75">
      <c r="A85" s="11">
        <v>2</v>
      </c>
      <c r="B85" s="11">
        <v>2</v>
      </c>
      <c r="C85" s="11">
        <v>5</v>
      </c>
      <c r="D85" s="20">
        <v>3</v>
      </c>
      <c r="E85" s="20">
        <v>2</v>
      </c>
      <c r="F85" s="28" t="s">
        <v>220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4</v>
      </c>
      <c r="F86" s="28" t="s">
        <v>129</v>
      </c>
      <c r="G86" s="23"/>
      <c r="H86" s="16"/>
      <c r="I86" s="22"/>
    </row>
    <row r="87" spans="1:9" ht="12.75">
      <c r="A87" s="4">
        <v>2</v>
      </c>
      <c r="B87" s="4">
        <v>2</v>
      </c>
      <c r="C87" s="4">
        <v>5</v>
      </c>
      <c r="D87" s="9">
        <v>4</v>
      </c>
      <c r="E87" s="12"/>
      <c r="F87" s="69" t="s">
        <v>221</v>
      </c>
      <c r="G87" s="22">
        <f>G88</f>
        <v>0</v>
      </c>
      <c r="H87" s="16"/>
      <c r="I87" s="43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>
        <v>1</v>
      </c>
      <c r="F88" s="28" t="s">
        <v>221</v>
      </c>
      <c r="G88" s="23"/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12">
        <v>8</v>
      </c>
      <c r="E89" s="12"/>
      <c r="F89" s="69" t="s">
        <v>57</v>
      </c>
      <c r="G89" s="23">
        <f>G90</f>
        <v>0</v>
      </c>
      <c r="H89" s="16"/>
      <c r="I89" s="43"/>
    </row>
    <row r="90" spans="1:9" ht="12.75">
      <c r="A90" s="4">
        <v>2</v>
      </c>
      <c r="B90" s="4">
        <v>2</v>
      </c>
      <c r="C90" s="4">
        <v>5</v>
      </c>
      <c r="D90" s="12">
        <v>8</v>
      </c>
      <c r="E90" s="12">
        <v>1</v>
      </c>
      <c r="F90" s="28" t="s">
        <v>57</v>
      </c>
      <c r="G90" s="23"/>
      <c r="H90" s="16"/>
      <c r="I90" s="43"/>
    </row>
    <row r="91" spans="1:9" ht="12.75">
      <c r="A91" s="100">
        <v>2</v>
      </c>
      <c r="B91" s="100">
        <v>2</v>
      </c>
      <c r="C91" s="100">
        <v>6</v>
      </c>
      <c r="D91" s="9"/>
      <c r="E91" s="12"/>
      <c r="F91" s="69" t="s">
        <v>73</v>
      </c>
      <c r="G91" s="22">
        <f>G92+G93+G94</f>
        <v>21012.27</v>
      </c>
      <c r="H91" s="16"/>
      <c r="I91" s="43"/>
    </row>
    <row r="92" spans="1:9" ht="12.75">
      <c r="A92" s="4">
        <v>2</v>
      </c>
      <c r="B92" s="4">
        <v>2</v>
      </c>
      <c r="C92" s="4">
        <v>6</v>
      </c>
      <c r="D92" s="12">
        <v>1</v>
      </c>
      <c r="E92" s="12"/>
      <c r="F92" s="28" t="s">
        <v>130</v>
      </c>
      <c r="G92" s="23"/>
      <c r="H92" s="105"/>
      <c r="I92" s="43"/>
    </row>
    <row r="93" spans="1:9" ht="12.75">
      <c r="A93" s="4">
        <v>2</v>
      </c>
      <c r="B93" s="4">
        <v>2</v>
      </c>
      <c r="C93" s="4">
        <v>6</v>
      </c>
      <c r="D93" s="12">
        <v>2</v>
      </c>
      <c r="E93" s="12"/>
      <c r="F93" s="28" t="s">
        <v>74</v>
      </c>
      <c r="G93" s="23">
        <v>21012.27</v>
      </c>
      <c r="H93" s="105"/>
      <c r="I93" s="43"/>
    </row>
    <row r="94" spans="1:9" ht="12.75">
      <c r="A94" s="4">
        <v>2</v>
      </c>
      <c r="B94" s="4">
        <v>2</v>
      </c>
      <c r="C94" s="4">
        <v>6</v>
      </c>
      <c r="D94" s="12">
        <v>3</v>
      </c>
      <c r="E94" s="12"/>
      <c r="F94" s="28" t="s">
        <v>75</v>
      </c>
      <c r="G94" s="23"/>
      <c r="H94" s="105"/>
      <c r="I94" s="43"/>
    </row>
    <row r="95" spans="1:9" ht="12.75">
      <c r="A95" s="100">
        <v>2</v>
      </c>
      <c r="B95" s="100">
        <v>2</v>
      </c>
      <c r="C95" s="100">
        <v>7</v>
      </c>
      <c r="D95" s="9"/>
      <c r="E95" s="12"/>
      <c r="F95" s="69" t="s">
        <v>131</v>
      </c>
      <c r="G95" s="22">
        <f>+G96+G99</f>
        <v>100603.35</v>
      </c>
      <c r="H95" s="16"/>
      <c r="I95" s="69"/>
    </row>
    <row r="96" spans="1:9" ht="12.75">
      <c r="A96" s="4">
        <v>2</v>
      </c>
      <c r="B96" s="4">
        <v>2</v>
      </c>
      <c r="C96" s="4">
        <v>7</v>
      </c>
      <c r="D96" s="9">
        <v>1</v>
      </c>
      <c r="E96" s="12"/>
      <c r="F96" s="69" t="s">
        <v>63</v>
      </c>
      <c r="G96" s="22">
        <f>G97</f>
        <v>0</v>
      </c>
      <c r="H96" s="16"/>
      <c r="I96" s="69"/>
    </row>
    <row r="97" spans="1:9" ht="12.75">
      <c r="A97" s="4">
        <v>2</v>
      </c>
      <c r="B97" s="4">
        <v>2</v>
      </c>
      <c r="C97" s="4">
        <v>7</v>
      </c>
      <c r="D97" s="12">
        <v>1</v>
      </c>
      <c r="E97" s="12">
        <v>1</v>
      </c>
      <c r="F97" s="28" t="s">
        <v>132</v>
      </c>
      <c r="G97" s="23"/>
      <c r="H97" s="16"/>
      <c r="I97" s="43"/>
    </row>
    <row r="98" spans="1:9" ht="12.75">
      <c r="A98" s="4">
        <v>2</v>
      </c>
      <c r="B98" s="4">
        <v>2</v>
      </c>
      <c r="C98" s="4">
        <v>7</v>
      </c>
      <c r="D98" s="12">
        <v>1</v>
      </c>
      <c r="E98" s="12">
        <v>2</v>
      </c>
      <c r="F98" s="28" t="s">
        <v>222</v>
      </c>
      <c r="G98" s="23">
        <v>0</v>
      </c>
      <c r="H98" s="16" t="s">
        <v>64</v>
      </c>
      <c r="I98" s="43"/>
    </row>
    <row r="99" spans="1:9" ht="12.75">
      <c r="A99" s="4">
        <v>2</v>
      </c>
      <c r="B99" s="4">
        <v>2</v>
      </c>
      <c r="C99" s="4">
        <v>7</v>
      </c>
      <c r="D99" s="9">
        <v>2</v>
      </c>
      <c r="E99" s="12"/>
      <c r="F99" s="69" t="s">
        <v>133</v>
      </c>
      <c r="G99" s="22">
        <f>G100+G101+G102+G103</f>
        <v>100603.35</v>
      </c>
      <c r="H99" s="16"/>
      <c r="I99" s="43"/>
    </row>
    <row r="100" spans="1:9" ht="12.75">
      <c r="A100" s="4">
        <v>2</v>
      </c>
      <c r="B100" s="4">
        <v>2</v>
      </c>
      <c r="C100" s="4">
        <v>7</v>
      </c>
      <c r="D100" s="9">
        <v>2</v>
      </c>
      <c r="E100" s="12">
        <v>1</v>
      </c>
      <c r="F100" s="28" t="s">
        <v>223</v>
      </c>
      <c r="G100" s="23"/>
      <c r="H100" s="16"/>
      <c r="I100" s="43"/>
    </row>
    <row r="101" spans="1:9" ht="12.75">
      <c r="A101" s="11">
        <v>2</v>
      </c>
      <c r="B101" s="11">
        <v>2</v>
      </c>
      <c r="C101" s="11">
        <v>7</v>
      </c>
      <c r="D101" s="12">
        <v>2</v>
      </c>
      <c r="E101" s="12">
        <v>2</v>
      </c>
      <c r="F101" s="28" t="s">
        <v>224</v>
      </c>
      <c r="G101" s="23"/>
      <c r="H101" s="105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4</v>
      </c>
      <c r="F102" s="28" t="s">
        <v>225</v>
      </c>
      <c r="G102" s="23"/>
      <c r="H102" s="16"/>
      <c r="I102" s="43"/>
    </row>
    <row r="103" spans="1:9" ht="12.75">
      <c r="A103" s="11">
        <v>2</v>
      </c>
      <c r="B103" s="11">
        <v>2</v>
      </c>
      <c r="C103" s="11">
        <v>7</v>
      </c>
      <c r="D103" s="12">
        <v>2</v>
      </c>
      <c r="E103" s="12">
        <v>6</v>
      </c>
      <c r="F103" s="28" t="s">
        <v>226</v>
      </c>
      <c r="G103" s="23">
        <v>100603.35</v>
      </c>
      <c r="H103" s="105"/>
      <c r="I103" s="43" t="s">
        <v>64</v>
      </c>
    </row>
    <row r="104" spans="1:9" ht="12.75">
      <c r="A104" s="4">
        <v>2</v>
      </c>
      <c r="B104" s="4">
        <v>2</v>
      </c>
      <c r="C104" s="4">
        <v>7</v>
      </c>
      <c r="D104" s="12">
        <v>3</v>
      </c>
      <c r="E104" s="12"/>
      <c r="F104" s="28" t="s">
        <v>134</v>
      </c>
      <c r="G104" s="23"/>
      <c r="H104" s="16"/>
      <c r="I104" s="43"/>
    </row>
    <row r="105" spans="1:9" ht="12.75">
      <c r="A105" s="100">
        <v>2</v>
      </c>
      <c r="B105" s="100">
        <v>2</v>
      </c>
      <c r="C105" s="100">
        <v>8</v>
      </c>
      <c r="D105" s="9"/>
      <c r="E105" s="9"/>
      <c r="F105" s="8" t="s">
        <v>5</v>
      </c>
      <c r="G105" s="22">
        <f>SUM(G106+G107+G108+G112+G115+G122+G124+G126)</f>
        <v>757630.83</v>
      </c>
      <c r="H105" s="16" t="s">
        <v>64</v>
      </c>
      <c r="I105" s="43"/>
    </row>
    <row r="106" spans="1:9" ht="12.75">
      <c r="A106" s="4">
        <v>2</v>
      </c>
      <c r="B106" s="4">
        <v>2</v>
      </c>
      <c r="C106" s="4">
        <v>8</v>
      </c>
      <c r="D106" s="9">
        <v>2</v>
      </c>
      <c r="E106" s="12"/>
      <c r="F106" s="8" t="s">
        <v>8</v>
      </c>
      <c r="G106" s="79">
        <f>657.85+520099.61</f>
        <v>520757.45999999996</v>
      </c>
      <c r="H106" s="105"/>
      <c r="I106" s="43"/>
    </row>
    <row r="107" spans="1:9" ht="12.75">
      <c r="A107" s="4">
        <v>2</v>
      </c>
      <c r="B107" s="4">
        <v>2</v>
      </c>
      <c r="C107" s="4">
        <v>8</v>
      </c>
      <c r="D107" s="9">
        <v>4</v>
      </c>
      <c r="E107" s="12"/>
      <c r="F107" s="69" t="s">
        <v>91</v>
      </c>
      <c r="G107" s="23"/>
      <c r="H107" s="16"/>
      <c r="I107" s="43"/>
    </row>
    <row r="108" spans="1:9" ht="12.75">
      <c r="A108" s="4">
        <v>2</v>
      </c>
      <c r="B108" s="4">
        <v>2</v>
      </c>
      <c r="C108" s="4">
        <v>8</v>
      </c>
      <c r="D108" s="9">
        <v>5</v>
      </c>
      <c r="E108" s="12"/>
      <c r="F108" s="14" t="s">
        <v>227</v>
      </c>
      <c r="G108" s="22">
        <f>G109+G110+G111</f>
        <v>400</v>
      </c>
      <c r="H108" s="16"/>
      <c r="I108" s="43"/>
    </row>
    <row r="109" spans="1:9" ht="12.75">
      <c r="A109" s="11">
        <v>2</v>
      </c>
      <c r="B109" s="11">
        <v>2</v>
      </c>
      <c r="C109" s="11">
        <v>8</v>
      </c>
      <c r="D109" s="12">
        <v>5</v>
      </c>
      <c r="E109" s="12">
        <v>1</v>
      </c>
      <c r="F109" s="28" t="s">
        <v>228</v>
      </c>
      <c r="G109" s="23"/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2</v>
      </c>
      <c r="F110" s="2" t="s">
        <v>229</v>
      </c>
      <c r="G110" s="23">
        <v>400</v>
      </c>
      <c r="H110" s="105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5</v>
      </c>
      <c r="E111" s="12">
        <v>3</v>
      </c>
      <c r="F111" s="2" t="s">
        <v>135</v>
      </c>
      <c r="G111" s="23"/>
      <c r="H111" s="16"/>
      <c r="I111" s="43"/>
    </row>
    <row r="112" spans="1:9" ht="12.75">
      <c r="A112" s="4">
        <v>2</v>
      </c>
      <c r="B112" s="4">
        <v>2</v>
      </c>
      <c r="C112" s="4">
        <v>8</v>
      </c>
      <c r="D112" s="9">
        <v>6</v>
      </c>
      <c r="E112" s="12"/>
      <c r="F112" s="69" t="s">
        <v>230</v>
      </c>
      <c r="G112" s="22">
        <f>G113+G114</f>
        <v>164201.37</v>
      </c>
      <c r="H112" s="16"/>
      <c r="I112" s="43"/>
    </row>
    <row r="113" spans="1:9" ht="12.75">
      <c r="A113" s="11">
        <v>2</v>
      </c>
      <c r="B113" s="11">
        <v>2</v>
      </c>
      <c r="C113" s="11">
        <v>8</v>
      </c>
      <c r="D113" s="12">
        <v>6</v>
      </c>
      <c r="E113" s="12">
        <v>1</v>
      </c>
      <c r="F113" s="28" t="s">
        <v>136</v>
      </c>
      <c r="G113" s="23">
        <v>164201.37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6</v>
      </c>
      <c r="E114" s="12">
        <v>2</v>
      </c>
      <c r="F114" s="28" t="s">
        <v>137</v>
      </c>
      <c r="G114" s="23"/>
      <c r="H114" s="16"/>
      <c r="I114" s="43" t="s">
        <v>64</v>
      </c>
    </row>
    <row r="115" spans="1:9" ht="12.75">
      <c r="A115" s="4">
        <v>2</v>
      </c>
      <c r="B115" s="4">
        <v>2</v>
      </c>
      <c r="C115" s="4">
        <v>8</v>
      </c>
      <c r="D115" s="9">
        <v>7</v>
      </c>
      <c r="E115" s="12"/>
      <c r="F115" s="69" t="s">
        <v>231</v>
      </c>
      <c r="G115" s="22">
        <f>SUM(G116+G117+G118+G119+G120+G121)</f>
        <v>72272</v>
      </c>
      <c r="H115" s="16"/>
      <c r="I115" s="43"/>
    </row>
    <row r="116" spans="1:9" ht="12.75">
      <c r="A116" s="11">
        <v>2</v>
      </c>
      <c r="B116" s="11">
        <v>2</v>
      </c>
      <c r="C116" s="11">
        <v>8</v>
      </c>
      <c r="D116" s="12">
        <v>7</v>
      </c>
      <c r="E116" s="12">
        <v>1</v>
      </c>
      <c r="F116" s="28" t="s">
        <v>232</v>
      </c>
      <c r="G116" s="23"/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2</v>
      </c>
      <c r="F117" s="28" t="s">
        <v>233</v>
      </c>
      <c r="G117" s="23">
        <v>12272</v>
      </c>
      <c r="H117" s="105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3</v>
      </c>
      <c r="F118" s="28" t="s">
        <v>189</v>
      </c>
      <c r="G118" s="23"/>
      <c r="H118" s="105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4</v>
      </c>
      <c r="F119" s="28" t="s">
        <v>234</v>
      </c>
      <c r="G119" s="23"/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7</v>
      </c>
      <c r="E120" s="12">
        <v>5</v>
      </c>
      <c r="F120" s="28" t="s">
        <v>235</v>
      </c>
      <c r="G120" s="23"/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20">
        <v>7</v>
      </c>
      <c r="E121" s="12">
        <v>6</v>
      </c>
      <c r="F121" s="28" t="s">
        <v>236</v>
      </c>
      <c r="G121" s="23">
        <v>60000</v>
      </c>
      <c r="H121" s="105"/>
      <c r="I121" s="43"/>
    </row>
    <row r="122" spans="1:9" ht="12.75">
      <c r="A122" s="4">
        <v>2</v>
      </c>
      <c r="B122" s="4">
        <v>2</v>
      </c>
      <c r="C122" s="4">
        <v>8</v>
      </c>
      <c r="D122" s="9">
        <v>8</v>
      </c>
      <c r="E122" s="12"/>
      <c r="F122" s="69" t="s">
        <v>141</v>
      </c>
      <c r="G122" s="22">
        <f>G123</f>
        <v>0</v>
      </c>
      <c r="H122" s="16"/>
      <c r="I122" s="43"/>
    </row>
    <row r="123" spans="1:9" ht="12.75">
      <c r="A123" s="11">
        <v>2</v>
      </c>
      <c r="B123" s="11">
        <v>2</v>
      </c>
      <c r="C123" s="11">
        <v>8</v>
      </c>
      <c r="D123" s="12">
        <v>8</v>
      </c>
      <c r="E123" s="12">
        <v>1</v>
      </c>
      <c r="F123" s="28" t="s">
        <v>140</v>
      </c>
      <c r="G123" s="23"/>
      <c r="H123" s="105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2</v>
      </c>
      <c r="F124" s="28" t="s">
        <v>138</v>
      </c>
      <c r="G124" s="23"/>
      <c r="H124" s="16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8</v>
      </c>
      <c r="E125" s="12">
        <v>3</v>
      </c>
      <c r="F125" s="28" t="s">
        <v>139</v>
      </c>
      <c r="G125" s="23">
        <v>0</v>
      </c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9</v>
      </c>
      <c r="E126" s="12"/>
      <c r="F126" s="28"/>
      <c r="G126" s="22">
        <f>G127</f>
        <v>0</v>
      </c>
      <c r="H126" s="16"/>
      <c r="I126" s="43"/>
    </row>
    <row r="127" spans="1:9" ht="12.75">
      <c r="A127" s="11">
        <v>2</v>
      </c>
      <c r="B127" s="11">
        <v>2</v>
      </c>
      <c r="C127" s="11">
        <v>8</v>
      </c>
      <c r="D127" s="12">
        <v>9</v>
      </c>
      <c r="E127" s="12">
        <v>5</v>
      </c>
      <c r="F127" s="28" t="s">
        <v>250</v>
      </c>
      <c r="G127" s="23"/>
      <c r="H127" s="105"/>
      <c r="I127" s="43"/>
    </row>
    <row r="128" spans="3:9" ht="12.75">
      <c r="C128" s="12"/>
      <c r="D128" s="12"/>
      <c r="E128" s="12"/>
      <c r="F128" s="8" t="s">
        <v>1</v>
      </c>
      <c r="G128" s="23"/>
      <c r="H128" s="18">
        <f>+G60</f>
        <v>2461996.65</v>
      </c>
      <c r="I128" s="43"/>
    </row>
    <row r="129" spans="1:9" ht="15.75">
      <c r="A129" s="101">
        <v>2</v>
      </c>
      <c r="B129" s="101">
        <v>3</v>
      </c>
      <c r="C129" s="101"/>
      <c r="D129" s="58"/>
      <c r="E129" s="58"/>
      <c r="F129" s="57" t="s">
        <v>16</v>
      </c>
      <c r="G129" s="54">
        <f>+G130+G137+G145+G151+G154+G159+G169+G181</f>
        <v>1174754.1</v>
      </c>
      <c r="H129" s="16"/>
      <c r="I129" s="43"/>
    </row>
    <row r="130" spans="1:9" ht="12.75">
      <c r="A130" s="100">
        <v>2</v>
      </c>
      <c r="B130" s="100">
        <v>3</v>
      </c>
      <c r="C130" s="100">
        <v>1</v>
      </c>
      <c r="D130" s="9"/>
      <c r="E130" s="9"/>
      <c r="F130" s="8" t="s">
        <v>6</v>
      </c>
      <c r="G130" s="22">
        <f>G131+G133+G135</f>
        <v>12499.04</v>
      </c>
      <c r="H130" s="16"/>
      <c r="I130" s="43"/>
    </row>
    <row r="131" spans="1:9" ht="12.75">
      <c r="A131" s="4">
        <v>2</v>
      </c>
      <c r="B131" s="4">
        <v>3</v>
      </c>
      <c r="C131" s="4">
        <v>1</v>
      </c>
      <c r="D131" s="9">
        <v>1</v>
      </c>
      <c r="E131" s="12"/>
      <c r="F131" s="8" t="s">
        <v>143</v>
      </c>
      <c r="G131" s="22">
        <f>G132</f>
        <v>11999.04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12">
        <v>1</v>
      </c>
      <c r="E132" s="12">
        <v>1</v>
      </c>
      <c r="F132" s="15" t="s">
        <v>143</v>
      </c>
      <c r="G132" s="23">
        <v>11999.04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9">
        <v>3</v>
      </c>
      <c r="E133" s="12"/>
      <c r="F133" s="8" t="s">
        <v>76</v>
      </c>
      <c r="G133" s="22">
        <f>G134</f>
        <v>500</v>
      </c>
      <c r="H133" s="16"/>
      <c r="I133" s="43"/>
    </row>
    <row r="134" spans="1:9" ht="12.75">
      <c r="A134" s="4">
        <v>2</v>
      </c>
      <c r="B134" s="4">
        <v>3</v>
      </c>
      <c r="C134" s="4">
        <v>1</v>
      </c>
      <c r="D134" s="12">
        <v>3</v>
      </c>
      <c r="E134" s="12">
        <v>3</v>
      </c>
      <c r="F134" s="15" t="s">
        <v>144</v>
      </c>
      <c r="G134" s="115">
        <v>500</v>
      </c>
      <c r="H134" s="16"/>
      <c r="I134" s="43"/>
    </row>
    <row r="135" spans="1:9" ht="12.75">
      <c r="A135" s="4">
        <v>2</v>
      </c>
      <c r="B135" s="4">
        <v>3</v>
      </c>
      <c r="C135" s="4">
        <v>1</v>
      </c>
      <c r="D135" s="12">
        <v>4</v>
      </c>
      <c r="E135" s="12"/>
      <c r="F135" s="69" t="s">
        <v>263</v>
      </c>
      <c r="G135" s="106">
        <f>G136</f>
        <v>0</v>
      </c>
      <c r="H135" s="16"/>
      <c r="I135" s="43"/>
    </row>
    <row r="136" spans="1:9" ht="12.75">
      <c r="A136" s="4">
        <v>2</v>
      </c>
      <c r="B136" s="4">
        <v>3</v>
      </c>
      <c r="C136" s="4">
        <v>1</v>
      </c>
      <c r="D136" s="12">
        <v>4</v>
      </c>
      <c r="E136" s="12">
        <v>1</v>
      </c>
      <c r="F136" s="28" t="s">
        <v>263</v>
      </c>
      <c r="G136" s="115"/>
      <c r="H136" s="16"/>
      <c r="I136" s="43"/>
    </row>
    <row r="137" spans="1:9" ht="18" customHeight="1">
      <c r="A137" s="100">
        <v>2</v>
      </c>
      <c r="B137" s="100">
        <v>3</v>
      </c>
      <c r="C137" s="100">
        <v>2</v>
      </c>
      <c r="D137" s="9"/>
      <c r="E137" s="12"/>
      <c r="F137" s="8" t="s">
        <v>77</v>
      </c>
      <c r="G137" s="22">
        <f>SUM(G138+G140+G142+G144)</f>
        <v>0</v>
      </c>
      <c r="H137" s="3" t="s">
        <v>64</v>
      </c>
      <c r="I137" s="43" t="s">
        <v>64</v>
      </c>
    </row>
    <row r="138" spans="1:9" ht="15.75" customHeight="1">
      <c r="A138" s="4">
        <v>2</v>
      </c>
      <c r="B138" s="4">
        <v>3</v>
      </c>
      <c r="C138" s="4">
        <v>2</v>
      </c>
      <c r="D138" s="4">
        <v>1</v>
      </c>
      <c r="E138" s="12"/>
      <c r="F138" s="69" t="s">
        <v>78</v>
      </c>
      <c r="G138" s="23">
        <f>G139</f>
        <v>0</v>
      </c>
      <c r="H138" s="16" t="s">
        <v>64</v>
      </c>
      <c r="I138" s="43"/>
    </row>
    <row r="139" spans="1:9" ht="13.5" customHeight="1">
      <c r="A139" s="4">
        <v>2</v>
      </c>
      <c r="B139" s="4">
        <v>3</v>
      </c>
      <c r="C139" s="4">
        <v>2</v>
      </c>
      <c r="D139" s="4">
        <v>1</v>
      </c>
      <c r="E139" s="12">
        <v>1</v>
      </c>
      <c r="F139" s="28" t="s">
        <v>78</v>
      </c>
      <c r="G139" s="23"/>
      <c r="H139" s="16"/>
      <c r="I139" s="43"/>
    </row>
    <row r="140" spans="1:9" ht="12.75">
      <c r="A140" s="4">
        <v>2</v>
      </c>
      <c r="B140" s="4">
        <v>3</v>
      </c>
      <c r="C140" s="4">
        <v>2</v>
      </c>
      <c r="D140" s="9">
        <v>2</v>
      </c>
      <c r="E140" s="12"/>
      <c r="F140" s="69" t="s">
        <v>145</v>
      </c>
      <c r="G140" s="22">
        <f>G141</f>
        <v>0</v>
      </c>
      <c r="H140" s="16"/>
      <c r="I140" s="43"/>
    </row>
    <row r="141" spans="1:9" ht="12.75">
      <c r="A141" s="4">
        <v>2</v>
      </c>
      <c r="B141" s="4">
        <v>3</v>
      </c>
      <c r="C141" s="4">
        <v>2</v>
      </c>
      <c r="D141" s="12">
        <v>2</v>
      </c>
      <c r="E141" s="12">
        <v>1</v>
      </c>
      <c r="F141" s="28" t="s">
        <v>145</v>
      </c>
      <c r="G141" s="23"/>
      <c r="H141" s="16"/>
      <c r="I141" s="43"/>
    </row>
    <row r="142" spans="1:8" ht="12.75">
      <c r="A142" s="4">
        <v>2</v>
      </c>
      <c r="B142" s="4">
        <v>3</v>
      </c>
      <c r="C142" s="4">
        <v>2</v>
      </c>
      <c r="D142" s="9">
        <v>3</v>
      </c>
      <c r="E142" s="12"/>
      <c r="F142" s="69" t="s">
        <v>79</v>
      </c>
      <c r="G142" s="22">
        <f>G143</f>
        <v>0</v>
      </c>
      <c r="H142" s="16"/>
    </row>
    <row r="143" spans="1:8" ht="12.75">
      <c r="A143" s="4">
        <v>2</v>
      </c>
      <c r="B143" s="4">
        <v>3</v>
      </c>
      <c r="C143" s="4">
        <v>2</v>
      </c>
      <c r="D143" s="12">
        <v>3</v>
      </c>
      <c r="E143" s="12">
        <v>1</v>
      </c>
      <c r="F143" s="28" t="s">
        <v>79</v>
      </c>
      <c r="G143" s="23"/>
      <c r="H143" s="16"/>
    </row>
    <row r="144" spans="1:8" ht="12.75">
      <c r="A144" s="4">
        <v>2</v>
      </c>
      <c r="B144" s="4">
        <v>3</v>
      </c>
      <c r="C144" s="4">
        <v>2</v>
      </c>
      <c r="D144" s="9">
        <v>4</v>
      </c>
      <c r="E144" s="12"/>
      <c r="F144" s="28" t="s">
        <v>80</v>
      </c>
      <c r="G144" s="23"/>
      <c r="H144" s="16"/>
    </row>
    <row r="145" spans="1:8" ht="12.75">
      <c r="A145" s="100">
        <v>2</v>
      </c>
      <c r="B145" s="100">
        <v>3</v>
      </c>
      <c r="C145" s="100">
        <v>3</v>
      </c>
      <c r="D145" s="9"/>
      <c r="E145" s="9"/>
      <c r="F145" s="8" t="s">
        <v>50</v>
      </c>
      <c r="G145" s="22">
        <f>SUM(G146:G150)</f>
        <v>244721.15</v>
      </c>
      <c r="H145" s="16" t="s">
        <v>64</v>
      </c>
    </row>
    <row r="146" spans="1:8" ht="12.75">
      <c r="A146" s="4">
        <v>2</v>
      </c>
      <c r="B146" s="4">
        <v>3</v>
      </c>
      <c r="C146" s="4">
        <v>3</v>
      </c>
      <c r="D146" s="9">
        <v>1</v>
      </c>
      <c r="E146" s="20"/>
      <c r="F146" s="15" t="s">
        <v>41</v>
      </c>
      <c r="G146" s="23"/>
      <c r="H146" s="16"/>
    </row>
    <row r="147" spans="1:9" ht="12.75">
      <c r="A147" s="4">
        <v>2</v>
      </c>
      <c r="B147" s="4">
        <v>3</v>
      </c>
      <c r="C147" s="4">
        <v>3</v>
      </c>
      <c r="D147" s="9">
        <v>2</v>
      </c>
      <c r="E147" s="12"/>
      <c r="F147" s="15" t="s">
        <v>51</v>
      </c>
      <c r="G147" s="23">
        <v>244721.15</v>
      </c>
      <c r="H147" s="16"/>
      <c r="I147" s="3" t="s">
        <v>64</v>
      </c>
    </row>
    <row r="148" spans="1:8" ht="12.75">
      <c r="A148" s="4">
        <v>2</v>
      </c>
      <c r="B148" s="4">
        <v>3</v>
      </c>
      <c r="C148" s="4">
        <v>3</v>
      </c>
      <c r="D148" s="9">
        <v>3</v>
      </c>
      <c r="E148" s="12"/>
      <c r="F148" s="28" t="s">
        <v>146</v>
      </c>
      <c r="G148" s="23"/>
      <c r="H148" s="16"/>
    </row>
    <row r="149" spans="1:8" ht="12.75">
      <c r="A149" s="4">
        <v>2</v>
      </c>
      <c r="B149" s="4">
        <v>3</v>
      </c>
      <c r="C149" s="4">
        <v>3</v>
      </c>
      <c r="D149" s="9">
        <v>4</v>
      </c>
      <c r="E149" s="12"/>
      <c r="F149" s="28" t="s">
        <v>237</v>
      </c>
      <c r="G149" s="23"/>
      <c r="H149" s="105"/>
    </row>
    <row r="150" spans="1:9" ht="12.75">
      <c r="A150" s="4">
        <v>2</v>
      </c>
      <c r="B150" s="4">
        <v>3</v>
      </c>
      <c r="C150" s="4">
        <v>3</v>
      </c>
      <c r="D150" s="9">
        <v>5</v>
      </c>
      <c r="E150" s="12"/>
      <c r="F150" s="28" t="s">
        <v>106</v>
      </c>
      <c r="G150" s="23"/>
      <c r="H150" s="16"/>
      <c r="I150" s="43"/>
    </row>
    <row r="151" spans="1:7" ht="12.75">
      <c r="A151" s="100">
        <v>2</v>
      </c>
      <c r="B151" s="100">
        <v>3</v>
      </c>
      <c r="C151" s="100">
        <v>4</v>
      </c>
      <c r="F151" s="14" t="s">
        <v>147</v>
      </c>
      <c r="G151" s="26">
        <f>G152</f>
        <v>17000</v>
      </c>
    </row>
    <row r="152" spans="1:7" ht="12.75">
      <c r="A152" s="4">
        <v>2</v>
      </c>
      <c r="B152" s="4">
        <v>3</v>
      </c>
      <c r="C152" s="4">
        <v>4</v>
      </c>
      <c r="D152" s="9">
        <v>1</v>
      </c>
      <c r="F152" s="2" t="s">
        <v>148</v>
      </c>
      <c r="G152" s="3">
        <f>G153</f>
        <v>17000</v>
      </c>
    </row>
    <row r="153" spans="1:9" ht="12.75">
      <c r="A153" s="4">
        <v>2</v>
      </c>
      <c r="B153" s="4">
        <v>3</v>
      </c>
      <c r="C153" s="4">
        <v>4</v>
      </c>
      <c r="D153" s="9">
        <v>1</v>
      </c>
      <c r="E153" s="12">
        <v>1</v>
      </c>
      <c r="F153" s="2" t="s">
        <v>148</v>
      </c>
      <c r="G153" s="3">
        <v>17000</v>
      </c>
      <c r="I153" s="3" t="s">
        <v>64</v>
      </c>
    </row>
    <row r="154" spans="1:9" ht="12.75">
      <c r="A154" s="100">
        <v>2</v>
      </c>
      <c r="B154" s="100">
        <v>3</v>
      </c>
      <c r="C154" s="100">
        <v>5</v>
      </c>
      <c r="D154" s="12"/>
      <c r="E154" s="12"/>
      <c r="F154" s="69" t="s">
        <v>59</v>
      </c>
      <c r="G154" s="22">
        <f>G156+G158</f>
        <v>8232.36</v>
      </c>
      <c r="H154" s="16"/>
      <c r="I154" s="43"/>
    </row>
    <row r="155" spans="1:9" ht="12.75">
      <c r="A155" s="4">
        <v>2</v>
      </c>
      <c r="B155" s="4">
        <v>3</v>
      </c>
      <c r="C155" s="4">
        <v>5</v>
      </c>
      <c r="D155" s="9">
        <v>2</v>
      </c>
      <c r="E155" s="12"/>
      <c r="F155" s="69" t="s">
        <v>238</v>
      </c>
      <c r="G155" s="23">
        <v>0</v>
      </c>
      <c r="H155" s="16"/>
      <c r="I155" s="43"/>
    </row>
    <row r="156" spans="1:9" ht="12.75">
      <c r="A156" s="4">
        <v>2</v>
      </c>
      <c r="B156" s="4">
        <v>3</v>
      </c>
      <c r="C156" s="4">
        <v>5</v>
      </c>
      <c r="D156" s="9">
        <v>3</v>
      </c>
      <c r="E156" s="12"/>
      <c r="F156" s="69" t="s">
        <v>239</v>
      </c>
      <c r="G156" s="23"/>
      <c r="H156" s="16" t="s">
        <v>64</v>
      </c>
      <c r="I156" s="43"/>
    </row>
    <row r="157" spans="1:9" ht="12.75">
      <c r="A157" s="4">
        <v>2</v>
      </c>
      <c r="B157" s="4">
        <v>3</v>
      </c>
      <c r="C157" s="4">
        <v>5</v>
      </c>
      <c r="D157" s="9">
        <v>4</v>
      </c>
      <c r="E157" s="12"/>
      <c r="F157" s="69" t="s">
        <v>240</v>
      </c>
      <c r="G157" s="23"/>
      <c r="H157" s="16" t="s">
        <v>64</v>
      </c>
      <c r="I157" s="43" t="s">
        <v>64</v>
      </c>
    </row>
    <row r="158" spans="1:9" ht="12.75">
      <c r="A158" s="4">
        <v>2</v>
      </c>
      <c r="B158" s="4">
        <v>3</v>
      </c>
      <c r="C158" s="4">
        <v>5</v>
      </c>
      <c r="D158" s="9">
        <v>5</v>
      </c>
      <c r="E158" s="12"/>
      <c r="F158" s="69" t="s">
        <v>241</v>
      </c>
      <c r="G158" s="23">
        <v>8232.36</v>
      </c>
      <c r="H158" s="16"/>
      <c r="I158" s="43"/>
    </row>
    <row r="159" spans="1:9" ht="12.75">
      <c r="A159" s="100">
        <v>2</v>
      </c>
      <c r="B159" s="100">
        <v>3</v>
      </c>
      <c r="C159" s="100">
        <v>6</v>
      </c>
      <c r="D159" s="9"/>
      <c r="E159" s="12"/>
      <c r="F159" s="69" t="s">
        <v>84</v>
      </c>
      <c r="G159" s="22">
        <f>G161+G162+G165</f>
        <v>72</v>
      </c>
      <c r="H159" s="16"/>
      <c r="I159" s="43"/>
    </row>
    <row r="160" spans="1:9" ht="12.75">
      <c r="A160" s="4">
        <v>2</v>
      </c>
      <c r="B160" s="4">
        <v>3</v>
      </c>
      <c r="C160" s="4">
        <v>6</v>
      </c>
      <c r="D160" s="9">
        <v>1</v>
      </c>
      <c r="E160" s="12"/>
      <c r="F160" s="69" t="s">
        <v>149</v>
      </c>
      <c r="G160" s="22">
        <f>G161</f>
        <v>72</v>
      </c>
      <c r="H160" s="16" t="s">
        <v>64</v>
      </c>
      <c r="I160" s="43"/>
    </row>
    <row r="161" spans="1:9" ht="12.75">
      <c r="A161" s="4">
        <v>2</v>
      </c>
      <c r="B161" s="4">
        <v>3</v>
      </c>
      <c r="C161" s="4">
        <v>6</v>
      </c>
      <c r="D161" s="9">
        <v>1</v>
      </c>
      <c r="E161" s="12">
        <v>1</v>
      </c>
      <c r="F161" s="28" t="s">
        <v>150</v>
      </c>
      <c r="G161" s="23">
        <v>72</v>
      </c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2</v>
      </c>
      <c r="E162" s="12"/>
      <c r="F162" s="69" t="s">
        <v>81</v>
      </c>
      <c r="G162" s="22">
        <f>G164+G163</f>
        <v>0</v>
      </c>
      <c r="H162" s="16"/>
      <c r="I162" s="43"/>
    </row>
    <row r="163" spans="1:9" ht="12.75">
      <c r="A163" s="4">
        <v>2</v>
      </c>
      <c r="B163" s="4">
        <v>3</v>
      </c>
      <c r="C163" s="4">
        <v>6</v>
      </c>
      <c r="D163" s="9">
        <v>2</v>
      </c>
      <c r="E163" s="12">
        <v>1</v>
      </c>
      <c r="F163" s="28" t="s">
        <v>151</v>
      </c>
      <c r="G163" s="79"/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2</v>
      </c>
      <c r="E164" s="12">
        <v>2</v>
      </c>
      <c r="F164" s="28" t="s">
        <v>251</v>
      </c>
      <c r="G164" s="115"/>
      <c r="H164" s="16"/>
      <c r="I164" s="43"/>
    </row>
    <row r="165" spans="1:9" ht="12.75">
      <c r="A165" s="4">
        <v>2</v>
      </c>
      <c r="B165" s="4">
        <v>3</v>
      </c>
      <c r="C165" s="4">
        <v>6</v>
      </c>
      <c r="D165" s="9">
        <v>3</v>
      </c>
      <c r="E165" s="12"/>
      <c r="F165" s="69" t="s">
        <v>242</v>
      </c>
      <c r="G165" s="106">
        <f>G166+G167+G168</f>
        <v>0</v>
      </c>
      <c r="H165" s="16"/>
      <c r="I165" s="43"/>
    </row>
    <row r="166" spans="1:9" ht="12.75">
      <c r="A166" s="4">
        <v>2</v>
      </c>
      <c r="B166" s="4">
        <v>3</v>
      </c>
      <c r="C166" s="4">
        <v>6</v>
      </c>
      <c r="D166" s="9">
        <v>3</v>
      </c>
      <c r="E166" s="12">
        <v>1</v>
      </c>
      <c r="F166" s="28" t="s">
        <v>152</v>
      </c>
      <c r="G166" s="23"/>
      <c r="H166" s="105" t="s">
        <v>64</v>
      </c>
      <c r="I166" s="43"/>
    </row>
    <row r="167" spans="1:9" ht="12.75">
      <c r="A167" s="4">
        <v>2</v>
      </c>
      <c r="B167" s="4">
        <v>3</v>
      </c>
      <c r="C167" s="4">
        <v>6</v>
      </c>
      <c r="D167" s="9">
        <v>3</v>
      </c>
      <c r="E167" s="12">
        <v>3</v>
      </c>
      <c r="F167" s="28" t="s">
        <v>243</v>
      </c>
      <c r="G167" s="23"/>
      <c r="H167" s="16"/>
      <c r="I167" s="43"/>
    </row>
    <row r="168" spans="1:9" ht="12.75">
      <c r="A168" s="4">
        <v>2</v>
      </c>
      <c r="B168" s="4">
        <v>3</v>
      </c>
      <c r="C168" s="4">
        <v>6</v>
      </c>
      <c r="D168" s="9">
        <v>3</v>
      </c>
      <c r="E168" s="12">
        <v>4</v>
      </c>
      <c r="F168" s="28" t="s">
        <v>153</v>
      </c>
      <c r="G168" s="23"/>
      <c r="H168" s="16"/>
      <c r="I168" s="43"/>
    </row>
    <row r="169" spans="1:9" ht="29.25" customHeight="1">
      <c r="A169" s="100">
        <v>2</v>
      </c>
      <c r="B169" s="100">
        <v>3</v>
      </c>
      <c r="C169" s="100">
        <v>7</v>
      </c>
      <c r="D169" s="9"/>
      <c r="E169" s="9"/>
      <c r="F169" s="21" t="s">
        <v>52</v>
      </c>
      <c r="G169" s="22">
        <f>G170+G174+G176</f>
        <v>634741.3</v>
      </c>
      <c r="H169" s="16" t="s">
        <v>64</v>
      </c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/>
      <c r="F170" s="8" t="s">
        <v>9</v>
      </c>
      <c r="G170" s="22">
        <f>G171+G172+G175</f>
        <v>634512.3</v>
      </c>
      <c r="H170" s="16"/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1</v>
      </c>
      <c r="F171" s="2" t="s">
        <v>154</v>
      </c>
      <c r="G171" s="23">
        <v>634512.3</v>
      </c>
      <c r="H171" s="105" t="s">
        <v>64</v>
      </c>
      <c r="I171" s="43"/>
    </row>
    <row r="172" spans="1:9" ht="12.75">
      <c r="A172" s="4">
        <v>2</v>
      </c>
      <c r="B172" s="4">
        <v>3</v>
      </c>
      <c r="C172" s="4">
        <v>7</v>
      </c>
      <c r="D172" s="9">
        <v>1</v>
      </c>
      <c r="E172" s="12">
        <v>2</v>
      </c>
      <c r="F172" s="28" t="s">
        <v>155</v>
      </c>
      <c r="G172" s="23"/>
      <c r="H172" s="105" t="s">
        <v>64</v>
      </c>
      <c r="I172" s="43"/>
    </row>
    <row r="173" spans="1:9" ht="12.75">
      <c r="A173" s="4">
        <v>2</v>
      </c>
      <c r="B173" s="4">
        <v>3</v>
      </c>
      <c r="C173" s="4">
        <v>7</v>
      </c>
      <c r="D173" s="9">
        <v>1</v>
      </c>
      <c r="E173" s="12">
        <v>4</v>
      </c>
      <c r="F173" s="28" t="s">
        <v>156</v>
      </c>
      <c r="G173" s="23"/>
      <c r="H173" s="16"/>
      <c r="I173" s="43"/>
    </row>
    <row r="174" spans="1:9" ht="12.75">
      <c r="A174" s="4">
        <v>2</v>
      </c>
      <c r="B174" s="4">
        <v>3</v>
      </c>
      <c r="C174" s="4">
        <v>7</v>
      </c>
      <c r="D174" s="9">
        <v>1</v>
      </c>
      <c r="E174" s="12">
        <v>5</v>
      </c>
      <c r="F174" s="28" t="s">
        <v>157</v>
      </c>
      <c r="G174" s="23"/>
      <c r="H174" s="16" t="s">
        <v>64</v>
      </c>
      <c r="I174" s="43"/>
    </row>
    <row r="175" spans="1:9" ht="12.75">
      <c r="A175" s="4">
        <v>2</v>
      </c>
      <c r="B175" s="4">
        <v>3</v>
      </c>
      <c r="C175" s="4">
        <v>7</v>
      </c>
      <c r="D175" s="9">
        <v>1</v>
      </c>
      <c r="E175" s="12">
        <v>6</v>
      </c>
      <c r="F175" s="28" t="s">
        <v>158</v>
      </c>
      <c r="G175" s="115"/>
      <c r="H175" s="16" t="s">
        <v>64</v>
      </c>
      <c r="I175" s="43"/>
    </row>
    <row r="176" spans="1:9" ht="12.75">
      <c r="A176" s="4">
        <v>2</v>
      </c>
      <c r="B176" s="4">
        <v>3</v>
      </c>
      <c r="C176" s="4">
        <v>7</v>
      </c>
      <c r="D176" s="9">
        <v>2</v>
      </c>
      <c r="E176" s="12"/>
      <c r="F176" s="69" t="s">
        <v>244</v>
      </c>
      <c r="G176" s="22">
        <f>G177+G178+G179+G180</f>
        <v>229</v>
      </c>
      <c r="H176" s="16"/>
      <c r="I176" s="43"/>
    </row>
    <row r="177" spans="1:9" ht="12.75">
      <c r="A177" s="4">
        <v>2</v>
      </c>
      <c r="B177" s="4">
        <v>3</v>
      </c>
      <c r="C177" s="4">
        <v>7</v>
      </c>
      <c r="D177" s="9">
        <v>2</v>
      </c>
      <c r="E177" s="12">
        <v>3</v>
      </c>
      <c r="F177" s="28" t="s">
        <v>245</v>
      </c>
      <c r="G177" s="23">
        <v>229</v>
      </c>
      <c r="H177" s="105"/>
      <c r="I177" s="43"/>
    </row>
    <row r="178" spans="1:9" ht="12.75">
      <c r="A178" s="4">
        <v>2</v>
      </c>
      <c r="B178" s="4">
        <v>3</v>
      </c>
      <c r="C178" s="4">
        <v>7</v>
      </c>
      <c r="D178" s="9">
        <v>2</v>
      </c>
      <c r="E178" s="12">
        <v>4</v>
      </c>
      <c r="F178" s="28" t="s">
        <v>187</v>
      </c>
      <c r="G178" s="23"/>
      <c r="H178" s="16"/>
      <c r="I178" s="43"/>
    </row>
    <row r="179" spans="1:9" ht="12.75">
      <c r="A179" s="4"/>
      <c r="B179" s="4">
        <v>3</v>
      </c>
      <c r="C179" s="4">
        <v>7</v>
      </c>
      <c r="D179" s="9">
        <v>2</v>
      </c>
      <c r="E179" s="12">
        <v>5</v>
      </c>
      <c r="F179" s="28" t="s">
        <v>255</v>
      </c>
      <c r="G179" s="23"/>
      <c r="H179" s="105"/>
      <c r="I179" s="43"/>
    </row>
    <row r="180" spans="1:9" ht="12.75">
      <c r="A180" s="4">
        <v>2</v>
      </c>
      <c r="B180" s="4">
        <v>3</v>
      </c>
      <c r="C180" s="4">
        <v>7</v>
      </c>
      <c r="D180" s="9">
        <v>2</v>
      </c>
      <c r="E180" s="12">
        <v>6</v>
      </c>
      <c r="F180" s="28" t="s">
        <v>246</v>
      </c>
      <c r="G180" s="23"/>
      <c r="H180" s="105" t="s">
        <v>64</v>
      </c>
      <c r="I180" s="43"/>
    </row>
    <row r="181" spans="1:9" ht="12.75">
      <c r="A181" s="4">
        <v>2</v>
      </c>
      <c r="B181" s="4">
        <v>3</v>
      </c>
      <c r="C181" s="4">
        <v>9</v>
      </c>
      <c r="D181" s="9"/>
      <c r="E181" s="9"/>
      <c r="F181" s="8" t="s">
        <v>42</v>
      </c>
      <c r="G181" s="22">
        <f>SUM(G182+G183+G184+G185+G186+G187+G188)</f>
        <v>257488.25</v>
      </c>
      <c r="H181" s="16"/>
      <c r="I181" s="43"/>
    </row>
    <row r="182" spans="1:9" ht="12.75">
      <c r="A182" s="4">
        <v>2</v>
      </c>
      <c r="B182" s="4">
        <v>3</v>
      </c>
      <c r="C182" s="4">
        <v>9</v>
      </c>
      <c r="D182" s="9">
        <v>1</v>
      </c>
      <c r="E182" s="12"/>
      <c r="F182" s="15" t="s">
        <v>10</v>
      </c>
      <c r="G182" s="23"/>
      <c r="H182" s="105"/>
      <c r="I182" s="43"/>
    </row>
    <row r="183" spans="1:9" ht="12.75">
      <c r="A183" s="4">
        <v>2</v>
      </c>
      <c r="B183" s="4">
        <v>3</v>
      </c>
      <c r="C183" s="4">
        <v>9</v>
      </c>
      <c r="D183" s="9">
        <v>2</v>
      </c>
      <c r="E183" s="12"/>
      <c r="F183" s="28" t="s">
        <v>192</v>
      </c>
      <c r="G183" s="23">
        <v>31459.07</v>
      </c>
      <c r="H183" s="105"/>
      <c r="I183" s="43"/>
    </row>
    <row r="184" spans="1:9" ht="12.75">
      <c r="A184" s="4">
        <v>2</v>
      </c>
      <c r="B184" s="4">
        <v>3</v>
      </c>
      <c r="C184" s="4">
        <v>9</v>
      </c>
      <c r="D184" s="9">
        <v>3</v>
      </c>
      <c r="E184" s="12"/>
      <c r="F184" s="28" t="s">
        <v>247</v>
      </c>
      <c r="G184" s="23"/>
      <c r="H184" s="16"/>
      <c r="I184" s="43"/>
    </row>
    <row r="185" spans="1:9" ht="12.75">
      <c r="A185" s="4">
        <v>2</v>
      </c>
      <c r="B185" s="4">
        <v>3</v>
      </c>
      <c r="C185" s="4">
        <v>9</v>
      </c>
      <c r="D185" s="9">
        <v>5</v>
      </c>
      <c r="E185" s="12"/>
      <c r="F185" s="28" t="s">
        <v>193</v>
      </c>
      <c r="G185" s="23">
        <v>963.99</v>
      </c>
      <c r="H185" s="105"/>
      <c r="I185" s="43" t="s">
        <v>64</v>
      </c>
    </row>
    <row r="186" spans="1:9" ht="12.75">
      <c r="A186" s="4">
        <v>2</v>
      </c>
      <c r="B186" s="4">
        <v>3</v>
      </c>
      <c r="C186" s="4">
        <v>9</v>
      </c>
      <c r="D186" s="9">
        <v>6</v>
      </c>
      <c r="E186" s="12"/>
      <c r="F186" s="15" t="s">
        <v>0</v>
      </c>
      <c r="G186" s="23">
        <v>225065.19</v>
      </c>
      <c r="H186" s="105"/>
      <c r="I186" s="43"/>
    </row>
    <row r="187" spans="1:9" ht="12.75">
      <c r="A187" s="4">
        <v>2</v>
      </c>
      <c r="B187" s="4">
        <v>3</v>
      </c>
      <c r="C187" s="4">
        <v>9</v>
      </c>
      <c r="D187" s="9">
        <v>9</v>
      </c>
      <c r="E187" s="12">
        <v>1</v>
      </c>
      <c r="F187" s="28" t="s">
        <v>194</v>
      </c>
      <c r="G187" s="23"/>
      <c r="H187" s="16"/>
      <c r="I187" s="43"/>
    </row>
    <row r="188" spans="1:9" ht="12.75">
      <c r="A188" s="4">
        <v>2</v>
      </c>
      <c r="B188" s="4">
        <v>3</v>
      </c>
      <c r="C188" s="4">
        <v>9</v>
      </c>
      <c r="D188" s="9">
        <v>9</v>
      </c>
      <c r="E188" s="12">
        <v>2</v>
      </c>
      <c r="F188" s="28" t="s">
        <v>190</v>
      </c>
      <c r="G188" s="23"/>
      <c r="H188" s="105"/>
      <c r="I188" s="43"/>
    </row>
    <row r="189" spans="3:9" ht="12.75">
      <c r="C189" s="12"/>
      <c r="D189" s="12"/>
      <c r="E189" s="12"/>
      <c r="G189" s="47"/>
      <c r="H189" s="16" t="s">
        <v>64</v>
      </c>
      <c r="I189" s="43" t="s">
        <v>64</v>
      </c>
    </row>
    <row r="190" spans="3:9" ht="12.75">
      <c r="C190" s="12"/>
      <c r="D190" s="12"/>
      <c r="E190" s="12"/>
      <c r="F190" s="8" t="s">
        <v>61</v>
      </c>
      <c r="G190" s="47"/>
      <c r="H190" s="18">
        <f>+G129</f>
        <v>1174754.1</v>
      </c>
      <c r="I190" s="43"/>
    </row>
    <row r="191" spans="1:9" ht="15.75">
      <c r="A191" s="101">
        <v>2</v>
      </c>
      <c r="B191" s="101">
        <v>4</v>
      </c>
      <c r="C191" s="103"/>
      <c r="D191" s="71"/>
      <c r="E191" s="71"/>
      <c r="F191" s="57" t="s">
        <v>65</v>
      </c>
      <c r="G191" s="80">
        <f>G192+G197+G202+G204+G207</f>
        <v>81011.98</v>
      </c>
      <c r="H191" s="16"/>
      <c r="I191" s="43"/>
    </row>
    <row r="192" spans="1:9" ht="12.75">
      <c r="A192" s="100">
        <v>2</v>
      </c>
      <c r="B192" s="100">
        <v>4</v>
      </c>
      <c r="C192" s="100">
        <v>1</v>
      </c>
      <c r="D192" s="9"/>
      <c r="E192" s="12"/>
      <c r="F192" s="8" t="s">
        <v>88</v>
      </c>
      <c r="G192" s="22">
        <f>G193</f>
        <v>81011.98</v>
      </c>
      <c r="H192" s="16"/>
      <c r="I192" s="43"/>
    </row>
    <row r="193" spans="1:9" ht="12.75">
      <c r="A193" s="4">
        <v>2</v>
      </c>
      <c r="B193" s="4">
        <v>4</v>
      </c>
      <c r="C193" s="4">
        <v>1</v>
      </c>
      <c r="D193" s="9">
        <v>2</v>
      </c>
      <c r="E193" s="12"/>
      <c r="F193" s="8" t="s">
        <v>82</v>
      </c>
      <c r="G193" s="23">
        <f>G194</f>
        <v>81011.98</v>
      </c>
      <c r="H193" s="16"/>
      <c r="I193" s="43"/>
    </row>
    <row r="194" spans="1:9" ht="12.75">
      <c r="A194" s="4">
        <v>2</v>
      </c>
      <c r="B194" s="4">
        <v>4</v>
      </c>
      <c r="C194" s="4">
        <v>1</v>
      </c>
      <c r="D194" s="9">
        <v>2</v>
      </c>
      <c r="E194" s="12">
        <v>1</v>
      </c>
      <c r="F194" s="15" t="s">
        <v>159</v>
      </c>
      <c r="G194" s="23">
        <v>81011.98</v>
      </c>
      <c r="H194" s="16"/>
      <c r="I194" s="43" t="s">
        <v>64</v>
      </c>
    </row>
    <row r="195" spans="1:9" ht="12.75">
      <c r="A195" s="4">
        <v>2</v>
      </c>
      <c r="B195" s="4">
        <v>4</v>
      </c>
      <c r="C195" s="4">
        <v>1</v>
      </c>
      <c r="D195" s="9">
        <v>3</v>
      </c>
      <c r="E195" s="12"/>
      <c r="F195" s="69" t="s">
        <v>195</v>
      </c>
      <c r="G195" s="23">
        <v>0</v>
      </c>
      <c r="H195" s="16"/>
      <c r="I195" s="43"/>
    </row>
    <row r="196" spans="1:9" ht="12.75">
      <c r="A196" s="4">
        <v>2</v>
      </c>
      <c r="B196" s="4">
        <v>4</v>
      </c>
      <c r="C196" s="4">
        <v>1</v>
      </c>
      <c r="D196" s="9">
        <v>3</v>
      </c>
      <c r="E196" s="12">
        <v>1</v>
      </c>
      <c r="F196" s="28" t="s">
        <v>195</v>
      </c>
      <c r="G196" s="23">
        <v>0</v>
      </c>
      <c r="H196" s="16"/>
      <c r="I196" s="43"/>
    </row>
    <row r="197" spans="1:9" ht="12.75">
      <c r="A197" s="4">
        <v>2</v>
      </c>
      <c r="B197" s="4">
        <v>4</v>
      </c>
      <c r="C197" s="4">
        <v>1</v>
      </c>
      <c r="D197" s="9">
        <v>4</v>
      </c>
      <c r="E197" s="12"/>
      <c r="F197" s="8" t="s">
        <v>83</v>
      </c>
      <c r="G197" s="23">
        <f>G198</f>
        <v>0</v>
      </c>
      <c r="H197" s="16" t="s">
        <v>64</v>
      </c>
      <c r="I197" s="43"/>
    </row>
    <row r="198" spans="1:9" ht="12.75">
      <c r="A198" s="4">
        <v>2</v>
      </c>
      <c r="B198" s="4">
        <v>4</v>
      </c>
      <c r="C198" s="4">
        <v>1</v>
      </c>
      <c r="D198" s="9">
        <v>4</v>
      </c>
      <c r="E198" s="12">
        <v>1</v>
      </c>
      <c r="F198" s="15" t="s">
        <v>160</v>
      </c>
      <c r="G198" s="23"/>
      <c r="H198" s="16" t="s">
        <v>64</v>
      </c>
      <c r="I198" s="43"/>
    </row>
    <row r="199" spans="1:9" ht="12.75">
      <c r="A199" s="4">
        <v>2</v>
      </c>
      <c r="B199" s="4">
        <v>4</v>
      </c>
      <c r="C199" s="4">
        <v>1</v>
      </c>
      <c r="D199" s="9">
        <v>4</v>
      </c>
      <c r="E199" s="12">
        <v>2</v>
      </c>
      <c r="F199" s="15" t="s">
        <v>161</v>
      </c>
      <c r="G199" s="23">
        <v>0</v>
      </c>
      <c r="H199" s="16"/>
      <c r="I199" s="43" t="s">
        <v>64</v>
      </c>
    </row>
    <row r="200" spans="1:9" ht="12.75">
      <c r="A200" s="4">
        <v>2</v>
      </c>
      <c r="B200" s="4">
        <v>4</v>
      </c>
      <c r="C200" s="4">
        <v>1</v>
      </c>
      <c r="D200" s="9">
        <v>5</v>
      </c>
      <c r="E200" s="12"/>
      <c r="F200" s="8" t="s">
        <v>249</v>
      </c>
      <c r="G200" s="22">
        <f>G201</f>
        <v>0</v>
      </c>
      <c r="H200" s="16"/>
      <c r="I200" s="43"/>
    </row>
    <row r="201" spans="1:9" ht="12.75">
      <c r="A201" s="4">
        <v>2</v>
      </c>
      <c r="B201" s="4">
        <v>4</v>
      </c>
      <c r="C201" s="4">
        <v>1</v>
      </c>
      <c r="D201" s="9">
        <v>5</v>
      </c>
      <c r="E201" s="12">
        <v>1</v>
      </c>
      <c r="F201" s="15" t="s">
        <v>249</v>
      </c>
      <c r="G201" s="23"/>
      <c r="H201" s="16"/>
      <c r="I201" s="43"/>
    </row>
    <row r="202" spans="1:9" ht="12.75">
      <c r="A202" s="4">
        <v>2</v>
      </c>
      <c r="B202" s="4">
        <v>4</v>
      </c>
      <c r="C202" s="4">
        <v>1</v>
      </c>
      <c r="D202" s="9">
        <v>6</v>
      </c>
      <c r="E202" s="12"/>
      <c r="F202" s="8" t="s">
        <v>196</v>
      </c>
      <c r="G202" s="22">
        <f>G203</f>
        <v>0</v>
      </c>
      <c r="H202" s="16"/>
      <c r="I202" s="43"/>
    </row>
    <row r="203" spans="1:9" ht="12.75">
      <c r="A203" s="4">
        <v>2</v>
      </c>
      <c r="B203" s="4">
        <v>4</v>
      </c>
      <c r="C203" s="4">
        <v>1</v>
      </c>
      <c r="D203" s="9">
        <v>6</v>
      </c>
      <c r="E203" s="12">
        <v>1</v>
      </c>
      <c r="F203" s="15" t="s">
        <v>162</v>
      </c>
      <c r="G203" s="23"/>
      <c r="H203" s="18"/>
      <c r="I203" s="43"/>
    </row>
    <row r="204" spans="1:9" ht="12.75">
      <c r="A204" s="100">
        <v>2</v>
      </c>
      <c r="B204" s="100">
        <v>4</v>
      </c>
      <c r="C204" s="100">
        <v>2</v>
      </c>
      <c r="D204" s="9"/>
      <c r="E204" s="12"/>
      <c r="F204" s="8" t="s">
        <v>166</v>
      </c>
      <c r="G204" s="90">
        <f>G205</f>
        <v>0</v>
      </c>
      <c r="H204" s="18" t="s">
        <v>64</v>
      </c>
      <c r="I204" s="43"/>
    </row>
    <row r="205" spans="1:9" ht="17.25" customHeight="1">
      <c r="A205" s="4">
        <v>2</v>
      </c>
      <c r="B205" s="4">
        <v>4</v>
      </c>
      <c r="C205" s="4">
        <v>2</v>
      </c>
      <c r="D205" s="9">
        <v>2</v>
      </c>
      <c r="E205" s="12"/>
      <c r="F205" s="69" t="s">
        <v>197</v>
      </c>
      <c r="G205" s="47">
        <f>G206</f>
        <v>0</v>
      </c>
      <c r="H205" s="16"/>
      <c r="I205" s="43" t="s">
        <v>64</v>
      </c>
    </row>
    <row r="206" spans="1:9" ht="17.25" customHeight="1">
      <c r="A206" s="4">
        <v>2</v>
      </c>
      <c r="B206" s="4">
        <v>4</v>
      </c>
      <c r="C206" s="4">
        <v>2</v>
      </c>
      <c r="D206" s="9">
        <v>2</v>
      </c>
      <c r="E206" s="12">
        <v>2</v>
      </c>
      <c r="F206" s="28" t="s">
        <v>167</v>
      </c>
      <c r="G206" s="47"/>
      <c r="H206" s="16" t="s">
        <v>64</v>
      </c>
      <c r="I206" s="43"/>
    </row>
    <row r="207" spans="1:9" ht="12.75">
      <c r="A207" s="100">
        <v>2</v>
      </c>
      <c r="B207" s="100">
        <v>4</v>
      </c>
      <c r="C207" s="100">
        <v>7</v>
      </c>
      <c r="D207" s="9"/>
      <c r="E207" s="12"/>
      <c r="F207" s="8" t="s">
        <v>92</v>
      </c>
      <c r="G207" s="90">
        <f>G208</f>
        <v>0</v>
      </c>
      <c r="H207" s="16"/>
      <c r="I207" s="43"/>
    </row>
    <row r="208" spans="1:9" ht="12.75">
      <c r="A208" s="4">
        <v>2</v>
      </c>
      <c r="B208" s="4">
        <v>4</v>
      </c>
      <c r="C208" s="4">
        <v>7</v>
      </c>
      <c r="D208" s="12">
        <v>2</v>
      </c>
      <c r="E208" s="12">
        <v>1</v>
      </c>
      <c r="F208" s="15" t="s">
        <v>168</v>
      </c>
      <c r="G208" s="47"/>
      <c r="H208" s="16"/>
      <c r="I208" s="43" t="s">
        <v>64</v>
      </c>
    </row>
    <row r="209" spans="3:9" ht="12.75">
      <c r="C209" s="12"/>
      <c r="D209" s="12"/>
      <c r="E209" s="12"/>
      <c r="F209" s="8" t="s">
        <v>87</v>
      </c>
      <c r="G209" s="47"/>
      <c r="H209" s="18">
        <f>G191</f>
        <v>81011.98</v>
      </c>
      <c r="I209" s="43"/>
    </row>
    <row r="210" spans="1:9" ht="15.75">
      <c r="A210" s="101">
        <v>2</v>
      </c>
      <c r="B210" s="101">
        <v>5</v>
      </c>
      <c r="C210" s="101"/>
      <c r="D210" s="71"/>
      <c r="E210" s="71"/>
      <c r="F210" s="57" t="s">
        <v>102</v>
      </c>
      <c r="G210" s="80">
        <f>+G211+G214</f>
        <v>0</v>
      </c>
      <c r="H210" s="16"/>
      <c r="I210" s="43"/>
    </row>
    <row r="211" spans="1:9" ht="12.75">
      <c r="A211" s="100">
        <v>2</v>
      </c>
      <c r="B211" s="100">
        <v>5</v>
      </c>
      <c r="C211" s="100">
        <v>1</v>
      </c>
      <c r="D211" s="9"/>
      <c r="E211" s="12"/>
      <c r="F211" s="8" t="s">
        <v>103</v>
      </c>
      <c r="G211" s="90">
        <f>+G213</f>
        <v>0</v>
      </c>
      <c r="H211" s="16"/>
      <c r="I211" s="43"/>
    </row>
    <row r="212" spans="1:9" ht="12.75">
      <c r="A212" s="4">
        <v>2</v>
      </c>
      <c r="B212" s="4">
        <v>5</v>
      </c>
      <c r="C212" s="4">
        <v>1</v>
      </c>
      <c r="D212" s="9">
        <v>1</v>
      </c>
      <c r="E212" s="12"/>
      <c r="F212" s="15" t="s">
        <v>163</v>
      </c>
      <c r="G212" s="90" t="s">
        <v>64</v>
      </c>
      <c r="H212" s="16" t="s">
        <v>64</v>
      </c>
      <c r="I212" s="43"/>
    </row>
    <row r="213" spans="1:9" ht="12.75">
      <c r="A213" s="4">
        <v>2</v>
      </c>
      <c r="B213" s="4">
        <v>5</v>
      </c>
      <c r="C213" s="4">
        <v>1</v>
      </c>
      <c r="D213" s="9">
        <v>2</v>
      </c>
      <c r="E213" s="12"/>
      <c r="F213" s="15" t="s">
        <v>164</v>
      </c>
      <c r="G213" s="47"/>
      <c r="H213" s="16" t="s">
        <v>64</v>
      </c>
      <c r="I213" s="43"/>
    </row>
    <row r="214" spans="1:9" ht="12.75">
      <c r="A214" s="4">
        <v>2</v>
      </c>
      <c r="B214" s="4">
        <v>5</v>
      </c>
      <c r="C214" s="4">
        <v>1</v>
      </c>
      <c r="D214" s="9">
        <v>3</v>
      </c>
      <c r="E214" s="12"/>
      <c r="F214" s="15" t="s">
        <v>165</v>
      </c>
      <c r="G214" s="90">
        <f>+G215</f>
        <v>0</v>
      </c>
      <c r="H214" s="16" t="s">
        <v>64</v>
      </c>
      <c r="I214" s="43" t="s">
        <v>64</v>
      </c>
    </row>
    <row r="215" spans="3:9" ht="12.75">
      <c r="C215" s="12"/>
      <c r="D215" s="12"/>
      <c r="E215" s="12"/>
      <c r="F215" s="15"/>
      <c r="G215" s="47"/>
      <c r="H215" s="2"/>
      <c r="I215" s="43" t="s">
        <v>64</v>
      </c>
    </row>
    <row r="216" spans="3:9" ht="18.75" customHeight="1">
      <c r="C216" s="12"/>
      <c r="D216" s="12"/>
      <c r="E216" s="12"/>
      <c r="F216" s="8" t="s">
        <v>104</v>
      </c>
      <c r="G216" s="47"/>
      <c r="H216" s="18">
        <f>G218+G225+G228+G230+G235</f>
        <v>3422</v>
      </c>
      <c r="I216" s="43"/>
    </row>
    <row r="217" spans="1:9" ht="15.75">
      <c r="A217" s="101">
        <v>2</v>
      </c>
      <c r="B217" s="101">
        <v>6</v>
      </c>
      <c r="C217" s="101"/>
      <c r="D217" s="104"/>
      <c r="E217" s="58"/>
      <c r="F217" s="57" t="s">
        <v>169</v>
      </c>
      <c r="G217" s="54">
        <f>G218+G225+G228+G230+G235</f>
        <v>3422</v>
      </c>
      <c r="H217" s="18"/>
      <c r="I217" s="43"/>
    </row>
    <row r="218" spans="1:9" ht="12.75">
      <c r="A218" s="100">
        <v>2</v>
      </c>
      <c r="B218" s="100">
        <v>6</v>
      </c>
      <c r="C218" s="100">
        <v>1</v>
      </c>
      <c r="D218" s="9"/>
      <c r="E218" s="12"/>
      <c r="F218" s="8" t="s">
        <v>170</v>
      </c>
      <c r="G218" s="22">
        <f>+G219+G220+G221+G223</f>
        <v>3422</v>
      </c>
      <c r="H218" s="18" t="s">
        <v>64</v>
      </c>
      <c r="I218" s="43"/>
    </row>
    <row r="219" spans="1:9" ht="12.75">
      <c r="A219" s="4">
        <v>2</v>
      </c>
      <c r="B219" s="4">
        <v>6</v>
      </c>
      <c r="C219" s="4">
        <v>1</v>
      </c>
      <c r="D219" s="9">
        <v>1</v>
      </c>
      <c r="E219" s="12"/>
      <c r="F219" s="15" t="s">
        <v>198</v>
      </c>
      <c r="G219" s="23"/>
      <c r="H219" s="18" t="s">
        <v>64</v>
      </c>
      <c r="I219" s="43" t="s">
        <v>64</v>
      </c>
    </row>
    <row r="220" spans="1:9" ht="12.75">
      <c r="A220" s="4">
        <v>2</v>
      </c>
      <c r="B220" s="4">
        <v>6</v>
      </c>
      <c r="C220" s="4">
        <v>1</v>
      </c>
      <c r="D220" s="9">
        <v>3</v>
      </c>
      <c r="E220" s="12"/>
      <c r="F220" s="15" t="s">
        <v>171</v>
      </c>
      <c r="G220" s="23"/>
      <c r="H220" s="18"/>
      <c r="I220" s="43"/>
    </row>
    <row r="221" spans="1:9" ht="12.75">
      <c r="A221" s="4">
        <v>2</v>
      </c>
      <c r="B221" s="4">
        <v>6</v>
      </c>
      <c r="C221" s="4">
        <v>1</v>
      </c>
      <c r="D221" s="9">
        <v>4</v>
      </c>
      <c r="E221" s="12"/>
      <c r="F221" s="8" t="s">
        <v>199</v>
      </c>
      <c r="G221" s="22">
        <f>G222</f>
        <v>0</v>
      </c>
      <c r="H221" s="18">
        <f>+G210</f>
        <v>0</v>
      </c>
      <c r="I221" s="43" t="s">
        <v>64</v>
      </c>
    </row>
    <row r="222" spans="1:9" ht="12.75">
      <c r="A222" s="4">
        <v>2</v>
      </c>
      <c r="B222" s="4">
        <v>6</v>
      </c>
      <c r="C222" s="4">
        <v>1</v>
      </c>
      <c r="D222" s="9">
        <v>4</v>
      </c>
      <c r="E222" s="12">
        <v>1</v>
      </c>
      <c r="F222" s="28" t="s">
        <v>199</v>
      </c>
      <c r="G222" s="23"/>
      <c r="H222" s="16" t="s">
        <v>64</v>
      </c>
      <c r="I222" s="43" t="s">
        <v>64</v>
      </c>
    </row>
    <row r="223" spans="1:9" ht="12.75">
      <c r="A223" s="4">
        <v>2</v>
      </c>
      <c r="B223" s="4">
        <v>6</v>
      </c>
      <c r="C223" s="4">
        <v>1</v>
      </c>
      <c r="D223" s="9">
        <v>9</v>
      </c>
      <c r="E223" s="12"/>
      <c r="F223" s="69" t="s">
        <v>172</v>
      </c>
      <c r="G223" s="22">
        <f>G224</f>
        <v>3422</v>
      </c>
      <c r="H223" s="16"/>
      <c r="I223" s="43"/>
    </row>
    <row r="224" spans="1:9" ht="12.75">
      <c r="A224" s="4">
        <v>2</v>
      </c>
      <c r="B224" s="4">
        <v>6</v>
      </c>
      <c r="C224" s="4">
        <v>1</v>
      </c>
      <c r="D224" s="9">
        <v>9</v>
      </c>
      <c r="E224" s="12">
        <v>1</v>
      </c>
      <c r="F224" s="28" t="s">
        <v>172</v>
      </c>
      <c r="G224" s="23">
        <v>3422</v>
      </c>
      <c r="H224" s="16"/>
      <c r="I224" s="43"/>
    </row>
    <row r="225" spans="1:9" ht="12.75">
      <c r="A225" s="4">
        <v>2</v>
      </c>
      <c r="B225" s="4">
        <v>6</v>
      </c>
      <c r="C225" s="4">
        <v>2</v>
      </c>
      <c r="D225" s="9"/>
      <c r="E225" s="12"/>
      <c r="F225" s="69" t="s">
        <v>188</v>
      </c>
      <c r="G225" s="22">
        <f>G226+G227</f>
        <v>0</v>
      </c>
      <c r="H225" s="16"/>
      <c r="I225" s="43"/>
    </row>
    <row r="226" spans="1:9" ht="12.75">
      <c r="A226" s="4">
        <v>2</v>
      </c>
      <c r="B226" s="4">
        <v>6</v>
      </c>
      <c r="C226" s="4">
        <v>2</v>
      </c>
      <c r="D226" s="9">
        <v>1</v>
      </c>
      <c r="E226" s="12"/>
      <c r="F226" s="28" t="s">
        <v>252</v>
      </c>
      <c r="G226" s="23"/>
      <c r="H226" s="16"/>
      <c r="I226" s="43"/>
    </row>
    <row r="227" spans="1:9" ht="12.75">
      <c r="A227" s="4">
        <v>2</v>
      </c>
      <c r="B227" s="4">
        <v>6</v>
      </c>
      <c r="C227" s="4">
        <v>2</v>
      </c>
      <c r="D227" s="9">
        <v>3</v>
      </c>
      <c r="E227" s="12">
        <v>1</v>
      </c>
      <c r="F227" s="28" t="s">
        <v>200</v>
      </c>
      <c r="G227" s="23"/>
      <c r="H227" s="16"/>
      <c r="I227" s="43"/>
    </row>
    <row r="228" spans="1:10" ht="18" customHeight="1">
      <c r="A228" s="100">
        <v>2</v>
      </c>
      <c r="B228" s="100">
        <v>6</v>
      </c>
      <c r="C228" s="100">
        <v>4</v>
      </c>
      <c r="D228" s="12"/>
      <c r="E228" s="12"/>
      <c r="F228" s="69" t="s">
        <v>173</v>
      </c>
      <c r="G228" s="22">
        <f>G229</f>
        <v>0</v>
      </c>
      <c r="H228" s="16" t="s">
        <v>64</v>
      </c>
      <c r="I228" s="43" t="s">
        <v>64</v>
      </c>
      <c r="J228" s="45"/>
    </row>
    <row r="229" spans="1:10" ht="15" customHeight="1">
      <c r="A229" s="4">
        <v>2</v>
      </c>
      <c r="B229" s="4">
        <v>6</v>
      </c>
      <c r="C229" s="4">
        <v>4</v>
      </c>
      <c r="D229" s="12">
        <v>1</v>
      </c>
      <c r="E229" s="12">
        <v>1</v>
      </c>
      <c r="F229" s="28" t="s">
        <v>201</v>
      </c>
      <c r="G229" s="23"/>
      <c r="H229" s="16"/>
      <c r="I229" s="43"/>
      <c r="J229" s="45"/>
    </row>
    <row r="230" spans="1:10" ht="12.75" customHeight="1">
      <c r="A230" s="100">
        <v>2</v>
      </c>
      <c r="B230" s="100">
        <v>6</v>
      </c>
      <c r="C230" s="100">
        <v>5</v>
      </c>
      <c r="D230" s="12"/>
      <c r="E230" s="12"/>
      <c r="F230" s="69" t="s">
        <v>174</v>
      </c>
      <c r="G230" s="22">
        <f>G233</f>
        <v>0</v>
      </c>
      <c r="H230" s="16" t="s">
        <v>64</v>
      </c>
      <c r="I230" s="43"/>
      <c r="J230" s="45"/>
    </row>
    <row r="231" spans="1:10" ht="12.75" customHeight="1">
      <c r="A231" s="4">
        <v>2</v>
      </c>
      <c r="B231" s="4">
        <v>6</v>
      </c>
      <c r="C231" s="4">
        <v>5</v>
      </c>
      <c r="D231" s="9">
        <v>5</v>
      </c>
      <c r="E231" s="12"/>
      <c r="F231" s="69" t="s">
        <v>202</v>
      </c>
      <c r="G231" s="22">
        <f>G232</f>
        <v>0</v>
      </c>
      <c r="H231" s="16"/>
      <c r="I231" s="43"/>
      <c r="J231" s="45"/>
    </row>
    <row r="232" spans="1:10" ht="12.75" customHeight="1">
      <c r="A232" s="4">
        <v>2</v>
      </c>
      <c r="B232" s="4">
        <v>6</v>
      </c>
      <c r="C232" s="4">
        <v>5</v>
      </c>
      <c r="D232" s="9">
        <v>5</v>
      </c>
      <c r="E232" s="12">
        <v>1</v>
      </c>
      <c r="F232" s="28" t="s">
        <v>202</v>
      </c>
      <c r="G232" s="23"/>
      <c r="H232" s="16"/>
      <c r="I232" s="43"/>
      <c r="J232" s="45"/>
    </row>
    <row r="233" spans="1:10" ht="12.75" customHeight="1">
      <c r="A233" s="4">
        <v>2</v>
      </c>
      <c r="B233" s="4">
        <v>6</v>
      </c>
      <c r="C233" s="4">
        <v>5</v>
      </c>
      <c r="D233" s="9">
        <v>6</v>
      </c>
      <c r="E233" s="12"/>
      <c r="F233" s="69" t="s">
        <v>264</v>
      </c>
      <c r="G233" s="22">
        <f>G234</f>
        <v>0</v>
      </c>
      <c r="H233" s="16"/>
      <c r="I233" s="43"/>
      <c r="J233" s="45"/>
    </row>
    <row r="234" spans="1:10" ht="12.75" customHeight="1">
      <c r="A234" s="4">
        <v>2</v>
      </c>
      <c r="B234" s="4">
        <v>6</v>
      </c>
      <c r="C234" s="4">
        <v>5</v>
      </c>
      <c r="D234" s="9">
        <v>6</v>
      </c>
      <c r="E234" s="12">
        <v>1</v>
      </c>
      <c r="F234" s="28" t="s">
        <v>264</v>
      </c>
      <c r="G234" s="23"/>
      <c r="H234" s="16"/>
      <c r="I234" s="43"/>
      <c r="J234" s="45"/>
    </row>
    <row r="235" spans="1:10" ht="12.75" customHeight="1">
      <c r="A235" s="100">
        <v>2</v>
      </c>
      <c r="B235" s="100">
        <v>6</v>
      </c>
      <c r="C235" s="100">
        <v>8</v>
      </c>
      <c r="D235" s="12"/>
      <c r="E235" s="12"/>
      <c r="F235" s="69" t="s">
        <v>175</v>
      </c>
      <c r="G235" s="22">
        <f>G236+G238+G239</f>
        <v>0</v>
      </c>
      <c r="H235" s="16"/>
      <c r="I235" s="43"/>
      <c r="J235" s="45"/>
    </row>
    <row r="236" spans="1:10" ht="12.75" customHeight="1">
      <c r="A236" s="4">
        <v>2</v>
      </c>
      <c r="B236" s="4">
        <v>6</v>
      </c>
      <c r="C236" s="4">
        <v>8</v>
      </c>
      <c r="D236" s="12">
        <v>3</v>
      </c>
      <c r="E236" s="12"/>
      <c r="F236" s="69" t="s">
        <v>203</v>
      </c>
      <c r="G236" s="22">
        <f>G237</f>
        <v>0</v>
      </c>
      <c r="H236" s="16"/>
      <c r="I236" s="43"/>
      <c r="J236" s="45"/>
    </row>
    <row r="237" spans="1:10" ht="12.75" customHeight="1">
      <c r="A237" s="4">
        <v>2</v>
      </c>
      <c r="B237" s="4">
        <v>6</v>
      </c>
      <c r="C237" s="4">
        <v>8</v>
      </c>
      <c r="D237" s="9">
        <v>3</v>
      </c>
      <c r="E237" s="12">
        <v>1</v>
      </c>
      <c r="F237" s="28" t="s">
        <v>204</v>
      </c>
      <c r="G237" s="23"/>
      <c r="H237" s="16" t="s">
        <v>64</v>
      </c>
      <c r="I237" s="43" t="s">
        <v>64</v>
      </c>
      <c r="J237" s="45"/>
    </row>
    <row r="238" spans="1:10" ht="12.75" customHeight="1">
      <c r="A238" s="4">
        <v>2</v>
      </c>
      <c r="B238" s="4">
        <v>6</v>
      </c>
      <c r="C238" s="4">
        <v>8</v>
      </c>
      <c r="D238" s="9">
        <v>8</v>
      </c>
      <c r="E238" s="12"/>
      <c r="F238" s="69" t="s">
        <v>205</v>
      </c>
      <c r="G238" s="23"/>
      <c r="H238" s="16" t="s">
        <v>64</v>
      </c>
      <c r="I238" s="43"/>
      <c r="J238" s="45"/>
    </row>
    <row r="239" spans="1:10" ht="12.75" customHeight="1">
      <c r="A239" s="4">
        <v>2</v>
      </c>
      <c r="B239" s="4">
        <v>6</v>
      </c>
      <c r="C239" s="4">
        <v>8</v>
      </c>
      <c r="D239" s="9">
        <v>8</v>
      </c>
      <c r="E239" s="12">
        <v>1</v>
      </c>
      <c r="F239" s="28" t="s">
        <v>248</v>
      </c>
      <c r="G239" s="23"/>
      <c r="H239" s="16"/>
      <c r="I239" s="43"/>
      <c r="J239" s="45"/>
    </row>
    <row r="240" spans="1:10" ht="12.75" customHeight="1">
      <c r="A240" s="4"/>
      <c r="B240" s="4"/>
      <c r="C240" s="4"/>
      <c r="D240" s="9"/>
      <c r="E240" s="12"/>
      <c r="F240" s="28"/>
      <c r="G240" s="23"/>
      <c r="H240" s="16"/>
      <c r="I240" s="43"/>
      <c r="J240" s="45"/>
    </row>
    <row r="241" spans="1:10" ht="12.75" customHeight="1">
      <c r="A241" s="4">
        <v>2</v>
      </c>
      <c r="B241" s="4">
        <v>7</v>
      </c>
      <c r="C241" s="4"/>
      <c r="D241" s="9"/>
      <c r="E241" s="12"/>
      <c r="F241" s="69" t="s">
        <v>181</v>
      </c>
      <c r="G241" s="23">
        <f>G242</f>
        <v>0</v>
      </c>
      <c r="H241" s="18">
        <f>G242</f>
        <v>0</v>
      </c>
      <c r="I241" s="43"/>
      <c r="J241" s="45"/>
    </row>
    <row r="242" spans="1:10" ht="12.75" customHeight="1">
      <c r="A242" s="4">
        <v>2</v>
      </c>
      <c r="B242" s="4">
        <v>7</v>
      </c>
      <c r="C242" s="4">
        <v>1</v>
      </c>
      <c r="D242" s="9"/>
      <c r="E242" s="12"/>
      <c r="F242" s="69" t="s">
        <v>191</v>
      </c>
      <c r="G242" s="22">
        <f>G243</f>
        <v>0</v>
      </c>
      <c r="H242" s="16"/>
      <c r="I242" s="43"/>
      <c r="J242" s="45"/>
    </row>
    <row r="243" spans="1:10" ht="12.75" customHeight="1">
      <c r="A243" s="4">
        <v>2</v>
      </c>
      <c r="B243" s="4">
        <v>7</v>
      </c>
      <c r="C243" s="4">
        <v>1</v>
      </c>
      <c r="D243" s="9">
        <v>2</v>
      </c>
      <c r="E243" s="12">
        <v>1</v>
      </c>
      <c r="F243" s="28" t="s">
        <v>191</v>
      </c>
      <c r="G243" s="23"/>
      <c r="H243" s="16"/>
      <c r="I243" s="43"/>
      <c r="J243" s="45"/>
    </row>
    <row r="244" spans="1:10" ht="12.75" customHeight="1">
      <c r="A244" s="4"/>
      <c r="B244" s="4"/>
      <c r="C244" s="4"/>
      <c r="D244" s="9"/>
      <c r="E244" s="12"/>
      <c r="F244" s="69"/>
      <c r="G244" s="23"/>
      <c r="H244" s="16"/>
      <c r="I244" s="43"/>
      <c r="J244" s="45"/>
    </row>
    <row r="245" spans="3:10" ht="12.75" customHeight="1">
      <c r="C245" s="12"/>
      <c r="D245" s="12"/>
      <c r="E245" s="12"/>
      <c r="F245" s="8" t="s">
        <v>176</v>
      </c>
      <c r="G245" s="23"/>
      <c r="H245" s="18"/>
      <c r="I245" s="43"/>
      <c r="J245" s="45"/>
    </row>
    <row r="246" spans="3:10" ht="12.75" customHeight="1">
      <c r="C246" s="12"/>
      <c r="D246" s="12"/>
      <c r="E246" s="12"/>
      <c r="F246" s="8"/>
      <c r="G246" s="23"/>
      <c r="H246" s="16"/>
      <c r="I246" s="43"/>
      <c r="J246" s="45"/>
    </row>
    <row r="247" spans="1:10" ht="12.75" customHeight="1">
      <c r="A247" s="107"/>
      <c r="B247" s="107"/>
      <c r="C247" s="12"/>
      <c r="D247" s="108"/>
      <c r="E247" s="12"/>
      <c r="F247" s="8"/>
      <c r="G247" s="23"/>
      <c r="H247" s="16"/>
      <c r="I247" s="43"/>
      <c r="J247" s="45"/>
    </row>
    <row r="248" spans="1:10" ht="12.75" customHeight="1">
      <c r="A248" s="101">
        <v>4</v>
      </c>
      <c r="B248" s="101">
        <v>1</v>
      </c>
      <c r="C248" s="101"/>
      <c r="D248" s="104"/>
      <c r="E248" s="71"/>
      <c r="F248" s="78" t="s">
        <v>182</v>
      </c>
      <c r="G248" s="22">
        <f>G249</f>
        <v>4228633</v>
      </c>
      <c r="H248" s="16"/>
      <c r="I248" s="43"/>
      <c r="J248" s="45"/>
    </row>
    <row r="249" spans="1:10" ht="12.75" customHeight="1">
      <c r="A249" s="4">
        <v>4</v>
      </c>
      <c r="B249" s="4">
        <v>1</v>
      </c>
      <c r="C249" s="4">
        <v>1</v>
      </c>
      <c r="D249" s="9"/>
      <c r="E249" s="12"/>
      <c r="F249" s="82" t="s">
        <v>183</v>
      </c>
      <c r="G249" s="22">
        <f>G251</f>
        <v>4228633</v>
      </c>
      <c r="H249" s="16"/>
      <c r="I249" s="43"/>
      <c r="J249" s="45"/>
    </row>
    <row r="250" spans="1:10" ht="12.75" customHeight="1">
      <c r="A250" s="4">
        <v>4</v>
      </c>
      <c r="B250" s="4">
        <v>1</v>
      </c>
      <c r="C250" s="4">
        <v>1</v>
      </c>
      <c r="D250" s="9">
        <v>1</v>
      </c>
      <c r="E250" s="12"/>
      <c r="F250" s="82" t="s">
        <v>184</v>
      </c>
      <c r="G250" s="22">
        <f>G251</f>
        <v>4228633</v>
      </c>
      <c r="H250" s="16" t="s">
        <v>64</v>
      </c>
      <c r="I250" s="43" t="s">
        <v>64</v>
      </c>
      <c r="J250" s="45"/>
    </row>
    <row r="251" spans="1:10" ht="12.75" customHeight="1">
      <c r="A251" s="4">
        <v>4</v>
      </c>
      <c r="B251" s="4">
        <v>1</v>
      </c>
      <c r="C251" s="4">
        <v>1</v>
      </c>
      <c r="D251" s="9">
        <v>1</v>
      </c>
      <c r="E251" s="12">
        <v>1</v>
      </c>
      <c r="F251" s="76" t="s">
        <v>184</v>
      </c>
      <c r="G251" s="116">
        <v>4228633</v>
      </c>
      <c r="H251" s="16"/>
      <c r="I251" s="43" t="s">
        <v>64</v>
      </c>
      <c r="J251" s="45"/>
    </row>
    <row r="252" spans="3:10" ht="12.75" customHeight="1">
      <c r="C252" s="12"/>
      <c r="D252" s="12"/>
      <c r="E252" s="12"/>
      <c r="F252" s="8" t="s">
        <v>89</v>
      </c>
      <c r="G252" s="23"/>
      <c r="H252" s="18">
        <f>G248</f>
        <v>4228633</v>
      </c>
      <c r="I252" s="43" t="s">
        <v>64</v>
      </c>
      <c r="J252" s="45"/>
    </row>
    <row r="253" spans="3:10" ht="12.75" customHeight="1">
      <c r="C253" s="12"/>
      <c r="D253" s="12"/>
      <c r="E253" s="12"/>
      <c r="F253" s="8"/>
      <c r="G253" s="23"/>
      <c r="H253" s="18"/>
      <c r="I253" s="43"/>
      <c r="J253" s="45"/>
    </row>
    <row r="254" spans="3:10" ht="12.75" customHeight="1">
      <c r="C254" s="12"/>
      <c r="D254" s="12"/>
      <c r="E254" s="12"/>
      <c r="F254" s="8"/>
      <c r="G254" s="23"/>
      <c r="H254" s="18"/>
      <c r="I254" s="43"/>
      <c r="J254" s="45"/>
    </row>
    <row r="255" spans="1:10" ht="12.75" customHeight="1">
      <c r="A255" s="101">
        <v>4</v>
      </c>
      <c r="B255" s="101">
        <v>2</v>
      </c>
      <c r="C255" s="101"/>
      <c r="D255" s="104"/>
      <c r="E255" s="71"/>
      <c r="F255" s="8" t="s">
        <v>257</v>
      </c>
      <c r="G255" s="22">
        <f>G256</f>
        <v>0</v>
      </c>
      <c r="H255" s="18"/>
      <c r="I255" s="43"/>
      <c r="J255" s="45"/>
    </row>
    <row r="256" spans="1:10" ht="12.75" customHeight="1">
      <c r="A256" s="4">
        <v>4</v>
      </c>
      <c r="B256" s="4">
        <v>1</v>
      </c>
      <c r="C256" s="4">
        <v>1</v>
      </c>
      <c r="D256" s="9"/>
      <c r="E256" s="12"/>
      <c r="F256" s="8" t="s">
        <v>258</v>
      </c>
      <c r="G256" s="23">
        <f>G257</f>
        <v>0</v>
      </c>
      <c r="H256" s="18"/>
      <c r="I256" s="43"/>
      <c r="J256" s="45"/>
    </row>
    <row r="257" spans="1:10" ht="12.75" customHeight="1">
      <c r="A257" s="4">
        <v>4</v>
      </c>
      <c r="B257" s="4">
        <v>1</v>
      </c>
      <c r="C257" s="4">
        <v>1</v>
      </c>
      <c r="D257" s="9">
        <v>1</v>
      </c>
      <c r="E257" s="12"/>
      <c r="F257" s="8" t="s">
        <v>260</v>
      </c>
      <c r="G257" s="23">
        <f>G258</f>
        <v>0</v>
      </c>
      <c r="H257" s="18"/>
      <c r="I257" s="43"/>
      <c r="J257" s="45"/>
    </row>
    <row r="258" spans="1:10" ht="12.75" customHeight="1">
      <c r="A258" s="4">
        <v>4</v>
      </c>
      <c r="B258" s="4">
        <v>1</v>
      </c>
      <c r="C258" s="4">
        <v>1</v>
      </c>
      <c r="D258" s="9">
        <v>1</v>
      </c>
      <c r="E258" s="12">
        <v>1</v>
      </c>
      <c r="F258" s="8" t="s">
        <v>259</v>
      </c>
      <c r="G258" s="23"/>
      <c r="H258" s="18"/>
      <c r="I258" s="43"/>
      <c r="J258" s="45"/>
    </row>
    <row r="259" spans="3:10" ht="12.75" customHeight="1">
      <c r="C259" s="12"/>
      <c r="D259" s="12"/>
      <c r="E259" s="12"/>
      <c r="F259" s="8" t="s">
        <v>261</v>
      </c>
      <c r="G259" s="23"/>
      <c r="H259" s="18">
        <f>G255</f>
        <v>0</v>
      </c>
      <c r="I259" s="43"/>
      <c r="J259" s="45"/>
    </row>
    <row r="260" spans="3:10" ht="12.75" customHeight="1">
      <c r="C260" s="12"/>
      <c r="D260" s="12"/>
      <c r="E260" s="12"/>
      <c r="F260" s="8"/>
      <c r="G260" s="23"/>
      <c r="H260" s="18"/>
      <c r="I260" s="43"/>
      <c r="J260" s="45"/>
    </row>
    <row r="261" spans="3:10" ht="12.75" customHeight="1">
      <c r="C261" s="72"/>
      <c r="D261" s="12"/>
      <c r="E261" s="12"/>
      <c r="G261" s="79"/>
      <c r="H261" s="16"/>
      <c r="I261" s="43"/>
      <c r="J261" s="45"/>
    </row>
    <row r="262" spans="1:10" ht="18" customHeight="1">
      <c r="A262" s="101">
        <v>2</v>
      </c>
      <c r="B262" s="101">
        <v>9</v>
      </c>
      <c r="C262" s="103"/>
      <c r="D262" s="58"/>
      <c r="E262" s="58"/>
      <c r="F262" s="57" t="s">
        <v>85</v>
      </c>
      <c r="G262" s="74">
        <f>G263+G265</f>
        <v>0</v>
      </c>
      <c r="I262" s="43" t="s">
        <v>64</v>
      </c>
      <c r="J262" s="45"/>
    </row>
    <row r="263" spans="1:10" ht="18" customHeight="1">
      <c r="A263" s="100">
        <v>2</v>
      </c>
      <c r="B263" s="100">
        <v>9</v>
      </c>
      <c r="C263" s="100">
        <v>1</v>
      </c>
      <c r="D263" s="12"/>
      <c r="E263" s="12"/>
      <c r="F263" s="8" t="s">
        <v>86</v>
      </c>
      <c r="G263" s="74">
        <f>+G264</f>
        <v>0</v>
      </c>
      <c r="H263" s="16"/>
      <c r="I263" s="43"/>
      <c r="J263" s="45"/>
    </row>
    <row r="264" spans="1:10" ht="18" customHeight="1">
      <c r="A264" s="4">
        <v>2</v>
      </c>
      <c r="B264" s="4">
        <v>9</v>
      </c>
      <c r="C264" s="4">
        <v>1</v>
      </c>
      <c r="D264" s="12">
        <v>1</v>
      </c>
      <c r="E264" s="12"/>
      <c r="F264" s="76" t="s">
        <v>177</v>
      </c>
      <c r="G264" s="79"/>
      <c r="H264" s="16"/>
      <c r="I264" s="43"/>
      <c r="J264" s="45"/>
    </row>
    <row r="265" spans="1:10" ht="12" customHeight="1">
      <c r="A265" s="100">
        <v>0</v>
      </c>
      <c r="B265" s="100">
        <v>9</v>
      </c>
      <c r="C265" s="100">
        <v>4</v>
      </c>
      <c r="D265" s="12"/>
      <c r="E265" s="12"/>
      <c r="F265" s="8" t="s">
        <v>178</v>
      </c>
      <c r="G265" s="74">
        <f>+G266</f>
        <v>0</v>
      </c>
      <c r="H265" s="16"/>
      <c r="I265" s="43"/>
      <c r="J265" s="45"/>
    </row>
    <row r="266" spans="1:10" ht="12" customHeight="1">
      <c r="A266" s="4">
        <v>2</v>
      </c>
      <c r="B266" s="4">
        <v>9</v>
      </c>
      <c r="C266" s="4">
        <v>4</v>
      </c>
      <c r="D266" s="12">
        <v>1</v>
      </c>
      <c r="E266" s="12"/>
      <c r="F266" s="76" t="s">
        <v>179</v>
      </c>
      <c r="G266" s="74"/>
      <c r="H266" s="18"/>
      <c r="I266" s="43"/>
      <c r="J266" s="45"/>
    </row>
    <row r="267" spans="3:10" ht="20.25" customHeight="1">
      <c r="C267" s="72"/>
      <c r="D267" s="12"/>
      <c r="E267" s="12"/>
      <c r="F267" s="8" t="s">
        <v>90</v>
      </c>
      <c r="G267" s="74">
        <f>+G268</f>
        <v>0</v>
      </c>
      <c r="H267" s="18">
        <f>+G262</f>
        <v>0</v>
      </c>
      <c r="I267" s="43" t="s">
        <v>64</v>
      </c>
      <c r="J267" s="45"/>
    </row>
    <row r="268" spans="2:10" ht="12" customHeight="1">
      <c r="B268" s="2" t="s">
        <v>64</v>
      </c>
      <c r="C268" s="72"/>
      <c r="D268" s="12"/>
      <c r="E268" s="12"/>
      <c r="F268" s="76"/>
      <c r="G268" s="79"/>
      <c r="H268" s="16"/>
      <c r="I268" s="43"/>
      <c r="J268" s="45" t="s">
        <v>64</v>
      </c>
    </row>
    <row r="269" spans="3:10" ht="15" customHeight="1">
      <c r="C269" s="59"/>
      <c r="D269" s="59"/>
      <c r="E269" s="59"/>
      <c r="F269" s="57" t="s">
        <v>37</v>
      </c>
      <c r="G269" s="60"/>
      <c r="H269" s="61">
        <f>SUM(H23:H267)</f>
        <v>24807382.82</v>
      </c>
      <c r="I269" s="43"/>
      <c r="J269" s="45"/>
    </row>
    <row r="270" spans="3:10" ht="24" customHeight="1" thickBot="1">
      <c r="C270" s="59"/>
      <c r="D270" s="59"/>
      <c r="E270" s="59"/>
      <c r="F270" s="57" t="s">
        <v>38</v>
      </c>
      <c r="G270" s="60"/>
      <c r="H270" s="62">
        <f>+H19-H269</f>
        <v>106460585.72</v>
      </c>
      <c r="I270" s="43"/>
      <c r="J270" s="45"/>
    </row>
    <row r="271" spans="6:10" ht="12" customHeight="1" thickTop="1">
      <c r="F271" s="13"/>
      <c r="H271" s="16"/>
      <c r="I271" s="43"/>
      <c r="J271" s="45"/>
    </row>
    <row r="272" spans="1:10" ht="12" customHeight="1">
      <c r="A272" s="2" t="s">
        <v>64</v>
      </c>
      <c r="F272" s="14" t="s">
        <v>53</v>
      </c>
      <c r="H272" s="18"/>
      <c r="I272" s="43"/>
      <c r="J272" s="45"/>
    </row>
    <row r="273" spans="6:10" ht="12" customHeight="1">
      <c r="F273" s="42">
        <v>43251</v>
      </c>
      <c r="H273" s="16"/>
      <c r="I273" s="43"/>
      <c r="J273" s="45"/>
    </row>
    <row r="274" ht="21" customHeight="1">
      <c r="I274" s="43"/>
    </row>
    <row r="275" ht="21" customHeight="1">
      <c r="I275" s="43"/>
    </row>
    <row r="278" ht="12.75">
      <c r="D278" s="2" t="s">
        <v>64</v>
      </c>
    </row>
    <row r="279" spans="8:10" ht="12.75">
      <c r="H279" s="45"/>
      <c r="J279" s="26"/>
    </row>
    <row r="283" ht="12.75">
      <c r="F283" s="2" t="s">
        <v>64</v>
      </c>
    </row>
    <row r="290" ht="13.5" thickBot="1"/>
    <row r="291" spans="9:11" ht="12.75">
      <c r="I291" s="121" t="s">
        <v>43</v>
      </c>
      <c r="J291" s="122"/>
      <c r="K291" s="123"/>
    </row>
    <row r="292" spans="9:11" ht="12.75">
      <c r="I292" s="118" t="s">
        <v>44</v>
      </c>
      <c r="J292" s="119"/>
      <c r="K292" s="120"/>
    </row>
    <row r="293" spans="9:11" ht="12.75">
      <c r="I293" s="118" t="s">
        <v>268</v>
      </c>
      <c r="J293" s="119"/>
      <c r="K293" s="120"/>
    </row>
    <row r="294" spans="9:11" ht="12.75">
      <c r="I294" s="91"/>
      <c r="J294" s="16"/>
      <c r="K294" s="92"/>
    </row>
    <row r="295" spans="9:11" ht="12.75">
      <c r="I295" s="91"/>
      <c r="J295" s="16"/>
      <c r="K295" s="92"/>
    </row>
    <row r="296" spans="9:11" ht="12.75">
      <c r="I296" s="93" t="str">
        <f>+C19</f>
        <v>DISPONIBLE PARA EL PERIODO</v>
      </c>
      <c r="J296" s="18">
        <f>+H19</f>
        <v>131267968.54</v>
      </c>
      <c r="K296" s="92"/>
    </row>
    <row r="297" spans="9:11" ht="12.75">
      <c r="I297" s="91" t="s">
        <v>23</v>
      </c>
      <c r="J297" s="16">
        <f>+G23</f>
        <v>16857565.09</v>
      </c>
      <c r="K297" s="94">
        <f>+J297/J307</f>
        <v>0.6795382331266817</v>
      </c>
    </row>
    <row r="298" spans="9:11" ht="12.75">
      <c r="I298" s="91" t="s">
        <v>24</v>
      </c>
      <c r="J298" s="16">
        <f>+G60</f>
        <v>2461996.65</v>
      </c>
      <c r="K298" s="94">
        <f>+J298/J307</f>
        <v>0.09924451393619442</v>
      </c>
    </row>
    <row r="299" spans="9:11" ht="12.75">
      <c r="I299" s="91" t="s">
        <v>25</v>
      </c>
      <c r="J299" s="16">
        <f>+G129</f>
        <v>1174754.1</v>
      </c>
      <c r="K299" s="94">
        <f>+J299/J307</f>
        <v>0.04735501961347167</v>
      </c>
    </row>
    <row r="300" spans="9:11" ht="12.75">
      <c r="I300" s="91" t="s">
        <v>60</v>
      </c>
      <c r="J300" s="16">
        <f>G191</f>
        <v>81011.98</v>
      </c>
      <c r="K300" s="94">
        <f>+J300/J307</f>
        <v>0.003265639934200846</v>
      </c>
    </row>
    <row r="301" spans="9:11" ht="12.75">
      <c r="I301" s="91" t="s">
        <v>206</v>
      </c>
      <c r="J301" s="16">
        <f>+G210</f>
        <v>0</v>
      </c>
      <c r="K301" s="94">
        <f>+J301/J307</f>
        <v>0</v>
      </c>
    </row>
    <row r="302" spans="9:12" ht="12.75">
      <c r="I302" s="91" t="s">
        <v>58</v>
      </c>
      <c r="J302" s="16">
        <f>+G217</f>
        <v>3422</v>
      </c>
      <c r="K302" s="94">
        <f>+J302/J307</f>
        <v>0.0001379428061730536</v>
      </c>
      <c r="L302" s="2" t="s">
        <v>64</v>
      </c>
    </row>
    <row r="303" spans="9:11" ht="12.75">
      <c r="I303" s="91" t="s">
        <v>180</v>
      </c>
      <c r="J303" s="16">
        <f>+G241</f>
        <v>0</v>
      </c>
      <c r="K303" s="94">
        <f>+J303/J308</f>
        <v>0</v>
      </c>
    </row>
    <row r="304" spans="9:11" ht="12.75">
      <c r="I304" s="91" t="s">
        <v>207</v>
      </c>
      <c r="J304" s="16">
        <f>+G248</f>
        <v>4228633</v>
      </c>
      <c r="K304" s="94">
        <f>+J304/J307</f>
        <v>0.17045865058327825</v>
      </c>
    </row>
    <row r="305" spans="9:11" ht="12.75">
      <c r="I305" s="91" t="s">
        <v>262</v>
      </c>
      <c r="J305" s="16">
        <f>G255</f>
        <v>0</v>
      </c>
      <c r="K305" s="94"/>
    </row>
    <row r="306" spans="9:11" ht="12.75">
      <c r="I306" s="91" t="s">
        <v>96</v>
      </c>
      <c r="J306" s="16">
        <f>+G262</f>
        <v>0</v>
      </c>
      <c r="K306" s="94" t="s">
        <v>64</v>
      </c>
    </row>
    <row r="307" spans="9:11" ht="12.75">
      <c r="I307" s="93" t="s">
        <v>32</v>
      </c>
      <c r="J307" s="18">
        <f>SUM(J297:J306)</f>
        <v>24807382.82</v>
      </c>
      <c r="K307" s="94">
        <f>SUM(K297:K306)</f>
        <v>0.9999999999999999</v>
      </c>
    </row>
    <row r="308" spans="9:11" ht="12.75">
      <c r="I308" s="93" t="s">
        <v>33</v>
      </c>
      <c r="J308" s="18">
        <f>+J296-J307</f>
        <v>106460585.72</v>
      </c>
      <c r="K308" s="94"/>
    </row>
    <row r="309" spans="9:11" ht="12.75">
      <c r="I309" s="91"/>
      <c r="J309" s="95"/>
      <c r="K309" s="92"/>
    </row>
    <row r="310" spans="9:11" ht="12.75">
      <c r="I310" s="91"/>
      <c r="J310" s="16"/>
      <c r="K310" s="92"/>
    </row>
    <row r="311" spans="9:11" ht="12.75">
      <c r="I311" s="91"/>
      <c r="J311" s="16"/>
      <c r="K311" s="92"/>
    </row>
    <row r="312" spans="9:11" ht="12.75">
      <c r="I312" s="91"/>
      <c r="J312" s="16"/>
      <c r="K312" s="92"/>
    </row>
    <row r="313" spans="9:11" ht="12.75">
      <c r="I313" s="91"/>
      <c r="J313" s="16"/>
      <c r="K313" s="92"/>
    </row>
    <row r="314" spans="9:11" ht="13.5" thickBot="1">
      <c r="I314" s="96"/>
      <c r="J314" s="97"/>
      <c r="K314" s="98"/>
    </row>
  </sheetData>
  <sheetProtection/>
  <mergeCells count="7">
    <mergeCell ref="I293:K293"/>
    <mergeCell ref="I291:K291"/>
    <mergeCell ref="C12:H12"/>
    <mergeCell ref="C13:H13"/>
    <mergeCell ref="C14:H14"/>
    <mergeCell ref="I292:K292"/>
    <mergeCell ref="C21:G21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7" max="7" man="1"/>
    <brk id="203" max="7" man="1"/>
    <brk id="279" min="2" max="7" man="1"/>
  </rowBreaks>
  <ignoredErrors>
    <ignoredError sqref="B23 A2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27" activePane="bottomLeft" state="frozen"/>
      <selection pane="topLeft" activeCell="A1" sqref="A1"/>
      <selection pane="bottomLeft" activeCell="G28" sqref="G28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97</v>
      </c>
    </row>
    <row r="2" spans="1:7" ht="35.25">
      <c r="A2" s="86"/>
      <c r="B2" s="86"/>
      <c r="C2" s="86"/>
      <c r="D2" s="86" t="s">
        <v>254</v>
      </c>
      <c r="E2" s="86"/>
      <c r="F2" s="86"/>
      <c r="G2" s="86"/>
    </row>
    <row r="3" spans="1:4" ht="27.75">
      <c r="A3" s="25"/>
      <c r="B3" s="6"/>
      <c r="C3" s="87" t="s">
        <v>98</v>
      </c>
      <c r="D3" s="3"/>
    </row>
    <row r="4" spans="1:4" ht="12.75">
      <c r="A4" s="6"/>
      <c r="C4" s="6"/>
      <c r="D4" s="88" t="s">
        <v>99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30" t="s">
        <v>93</v>
      </c>
      <c r="B8" s="130"/>
      <c r="C8" s="130"/>
      <c r="D8" s="130"/>
      <c r="E8" s="130"/>
      <c r="F8" s="130"/>
      <c r="G8" s="130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4" t="s">
        <v>30</v>
      </c>
      <c r="B10" s="124"/>
      <c r="C10" s="124"/>
      <c r="D10" s="124"/>
      <c r="E10" s="124"/>
      <c r="F10" s="124"/>
      <c r="G10" s="124"/>
    </row>
    <row r="11" spans="1:7" ht="15.75">
      <c r="A11" s="124" t="s">
        <v>269</v>
      </c>
      <c r="B11" s="124"/>
      <c r="C11" s="124"/>
      <c r="D11" s="124"/>
      <c r="E11" s="124"/>
      <c r="F11" s="124"/>
      <c r="G11" s="124"/>
    </row>
    <row r="12" spans="1:9" ht="15.75">
      <c r="A12" s="124" t="s">
        <v>11</v>
      </c>
      <c r="B12" s="124"/>
      <c r="C12" s="124"/>
      <c r="D12" s="124"/>
      <c r="E12" s="124"/>
      <c r="F12" s="124"/>
      <c r="G12" s="124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4" t="s">
        <v>35</v>
      </c>
      <c r="B17" s="124"/>
      <c r="C17" s="124"/>
      <c r="D17" s="124"/>
      <c r="E17" s="124"/>
      <c r="F17" s="124"/>
      <c r="G17" s="124"/>
    </row>
    <row r="18" spans="1:7" ht="15.75">
      <c r="A18" s="124"/>
      <c r="B18" s="124"/>
      <c r="C18" s="124"/>
      <c r="D18" s="124"/>
      <c r="E18" s="124"/>
      <c r="F18" s="124"/>
      <c r="G18" s="124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31" t="s">
        <v>27</v>
      </c>
      <c r="B21" s="131"/>
      <c r="C21" s="131"/>
      <c r="D21" s="131"/>
      <c r="E21" s="32"/>
      <c r="F21" s="32"/>
      <c r="G21" s="31" t="s">
        <v>28</v>
      </c>
    </row>
    <row r="22" spans="1:7" ht="43.5" customHeight="1">
      <c r="A22" s="127" t="s">
        <v>270</v>
      </c>
      <c r="B22" s="127"/>
      <c r="C22" s="127"/>
      <c r="D22" s="127"/>
      <c r="E22" s="34"/>
      <c r="F22" s="34"/>
      <c r="G22" s="38">
        <v>94934759.54</v>
      </c>
    </row>
    <row r="23" spans="1:7" ht="40.5" customHeight="1">
      <c r="A23" s="127" t="s">
        <v>62</v>
      </c>
      <c r="B23" s="127"/>
      <c r="C23" s="127"/>
      <c r="D23" s="127"/>
      <c r="E23" s="34"/>
      <c r="F23" s="35"/>
      <c r="G23" s="39">
        <v>32104576</v>
      </c>
    </row>
    <row r="24" spans="1:7" ht="30" customHeight="1">
      <c r="A24" s="128" t="s">
        <v>40</v>
      </c>
      <c r="B24" s="128"/>
      <c r="C24" s="128"/>
      <c r="D24" s="128"/>
      <c r="E24" s="35"/>
      <c r="F24" s="35"/>
      <c r="G24" s="40">
        <f>+G22+G23</f>
        <v>127039335.54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8" t="s">
        <v>29</v>
      </c>
      <c r="B26" s="128"/>
      <c r="C26" s="36"/>
      <c r="D26" s="35"/>
      <c r="E26" s="35"/>
      <c r="F26" s="35"/>
      <c r="G26" s="35"/>
    </row>
    <row r="27" spans="1:7" ht="30" customHeight="1">
      <c r="A27" s="129" t="s">
        <v>31</v>
      </c>
      <c r="B27" s="129"/>
      <c r="C27" s="129"/>
      <c r="D27" s="129"/>
      <c r="E27" s="35"/>
      <c r="F27" s="38"/>
      <c r="G27" s="38">
        <v>20578749.82</v>
      </c>
    </row>
    <row r="28" spans="1:9" ht="30" customHeight="1" thickBot="1">
      <c r="A28" s="126" t="s">
        <v>271</v>
      </c>
      <c r="B28" s="126"/>
      <c r="C28" s="126"/>
      <c r="D28" s="126"/>
      <c r="E28" s="38"/>
      <c r="F28" s="37"/>
      <c r="G28" s="41">
        <f>+G24-G27</f>
        <v>106460585.72</v>
      </c>
      <c r="I28" s="3" t="s">
        <v>64</v>
      </c>
    </row>
    <row r="29" spans="1:7" ht="30" customHeight="1" thickTop="1">
      <c r="A29" s="126"/>
      <c r="B29" s="126"/>
      <c r="C29" s="126"/>
      <c r="D29" s="24"/>
      <c r="E29" s="37"/>
      <c r="F29" s="24"/>
      <c r="G29" s="33"/>
    </row>
    <row r="30" ht="15.75">
      <c r="E30" s="24"/>
    </row>
  </sheetData>
  <sheetProtection/>
  <mergeCells count="14">
    <mergeCell ref="A8:G8"/>
    <mergeCell ref="A10:G10"/>
    <mergeCell ref="A11:G11"/>
    <mergeCell ref="A12:G12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Nelly María Sanchez Nuñez</cp:lastModifiedBy>
  <cp:lastPrinted>2010-01-18T16:22:49Z</cp:lastPrinted>
  <dcterms:created xsi:type="dcterms:W3CDTF">2006-01-17T19:13:45Z</dcterms:created>
  <dcterms:modified xsi:type="dcterms:W3CDTF">2018-06-07T12:26:52Z</dcterms:modified>
  <cp:category/>
  <cp:version/>
  <cp:contentType/>
  <cp:contentStatus/>
</cp:coreProperties>
</file>