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'!$B$1:$Q$119</definedName>
    <definedName name="_xlnm.Print_Titles" localSheetId="0">'Plantilla Ejecución '!$8:$14</definedName>
  </definedNames>
  <calcPr calcId="145621"/>
</workbook>
</file>

<file path=xl/calcChain.xml><?xml version="1.0" encoding="utf-8"?>
<calcChain xmlns="http://schemas.openxmlformats.org/spreadsheetml/2006/main">
  <c r="K16" i="3" l="1"/>
  <c r="L16" i="3"/>
  <c r="M16" i="3"/>
  <c r="N16" i="3"/>
  <c r="O16" i="3"/>
  <c r="P16" i="3"/>
  <c r="K22" i="3"/>
  <c r="L22" i="3"/>
  <c r="M22" i="3"/>
  <c r="N22" i="3"/>
  <c r="O22" i="3"/>
  <c r="P22" i="3"/>
  <c r="K32" i="3"/>
  <c r="L32" i="3"/>
  <c r="M32" i="3"/>
  <c r="N32" i="3"/>
  <c r="O32" i="3"/>
  <c r="P32" i="3"/>
  <c r="K42" i="3"/>
  <c r="L42" i="3"/>
  <c r="M42" i="3"/>
  <c r="N42" i="3"/>
  <c r="O42" i="3"/>
  <c r="P42" i="3"/>
  <c r="K50" i="3"/>
  <c r="L50" i="3"/>
  <c r="M50" i="3"/>
  <c r="N50" i="3"/>
  <c r="O50" i="3"/>
  <c r="P50" i="3"/>
  <c r="K58" i="3"/>
  <c r="L58" i="3"/>
  <c r="M58" i="3"/>
  <c r="N58" i="3"/>
  <c r="O58" i="3"/>
  <c r="P58" i="3"/>
  <c r="K68" i="3"/>
  <c r="L68" i="3"/>
  <c r="M68" i="3"/>
  <c r="N68" i="3"/>
  <c r="O68" i="3"/>
  <c r="P68" i="3"/>
  <c r="K73" i="3"/>
  <c r="L73" i="3"/>
  <c r="M73" i="3"/>
  <c r="N73" i="3"/>
  <c r="O73" i="3"/>
  <c r="P73" i="3"/>
  <c r="K76" i="3"/>
  <c r="L76" i="3"/>
  <c r="M76" i="3"/>
  <c r="M80" i="3" s="1"/>
  <c r="M93" i="3" s="1"/>
  <c r="N76" i="3"/>
  <c r="O76" i="3"/>
  <c r="O80" i="3" s="1"/>
  <c r="P76" i="3"/>
  <c r="P80" i="3" s="1"/>
  <c r="K80" i="3"/>
  <c r="L80" i="3"/>
  <c r="N80" i="3"/>
  <c r="N93" i="3" s="1"/>
  <c r="K83" i="3"/>
  <c r="L83" i="3"/>
  <c r="M83" i="3"/>
  <c r="M82" i="3" s="1"/>
  <c r="N83" i="3"/>
  <c r="O83" i="3"/>
  <c r="K86" i="3"/>
  <c r="L86" i="3"/>
  <c r="M86" i="3"/>
  <c r="N86" i="3"/>
  <c r="O86" i="3"/>
  <c r="P86" i="3"/>
  <c r="K89" i="3"/>
  <c r="L89" i="3"/>
  <c r="M89" i="3"/>
  <c r="N89" i="3"/>
  <c r="O89" i="3"/>
  <c r="P89" i="3"/>
  <c r="L93" i="3"/>
  <c r="P82" i="3" l="1"/>
  <c r="P91" i="3" s="1"/>
  <c r="O82" i="3"/>
  <c r="O91" i="3" s="1"/>
  <c r="O93" i="3" s="1"/>
  <c r="N82" i="3"/>
  <c r="P93" i="3"/>
  <c r="L82" i="3"/>
  <c r="K82" i="3"/>
  <c r="K91" i="3" s="1"/>
  <c r="K93" i="3" s="1"/>
  <c r="H68" i="3"/>
  <c r="G16" i="3" l="1"/>
  <c r="F16" i="3" l="1"/>
  <c r="G22" i="3"/>
  <c r="Q60" i="3" l="1"/>
  <c r="Q61" i="3"/>
  <c r="Q62" i="3"/>
  <c r="Q63" i="3"/>
  <c r="Q64" i="3"/>
  <c r="Q65" i="3"/>
  <c r="Q66" i="3"/>
  <c r="Q67" i="3"/>
  <c r="Q59" i="3"/>
  <c r="Q51" i="3"/>
  <c r="Q44" i="3"/>
  <c r="Q45" i="3"/>
  <c r="Q46" i="3"/>
  <c r="Q47" i="3"/>
  <c r="Q48" i="3"/>
  <c r="Q49" i="3"/>
  <c r="Q43" i="3"/>
  <c r="Q35" i="3"/>
  <c r="Q34" i="3"/>
  <c r="Q36" i="3"/>
  <c r="Q37" i="3"/>
  <c r="Q38" i="3"/>
  <c r="Q39" i="3"/>
  <c r="Q40" i="3"/>
  <c r="Q41" i="3"/>
  <c r="Q33" i="3"/>
  <c r="Q31" i="3"/>
  <c r="Q24" i="3"/>
  <c r="Q25" i="3"/>
  <c r="Q26" i="3"/>
  <c r="Q27" i="3"/>
  <c r="Q28" i="3"/>
  <c r="Q29" i="3"/>
  <c r="Q30" i="3"/>
  <c r="Q23" i="3"/>
  <c r="Q18" i="3"/>
  <c r="Q17" i="3"/>
  <c r="F58" i="3" l="1"/>
  <c r="F42" i="3" l="1"/>
  <c r="G42" i="3"/>
  <c r="H42" i="3"/>
  <c r="I42" i="3"/>
  <c r="J42" i="3"/>
  <c r="Q19" i="3" l="1"/>
  <c r="Q20" i="3"/>
  <c r="Q21" i="3"/>
  <c r="E32" i="3" l="1"/>
  <c r="E16" i="3"/>
  <c r="E22" i="3"/>
  <c r="H16" i="3"/>
  <c r="I16" i="3"/>
  <c r="J16" i="3"/>
  <c r="E76" i="3" l="1"/>
  <c r="F76" i="3"/>
  <c r="G76" i="3"/>
  <c r="H76" i="3"/>
  <c r="I76" i="3"/>
  <c r="J76" i="3"/>
  <c r="E89" i="3"/>
  <c r="F89" i="3"/>
  <c r="G89" i="3"/>
  <c r="H89" i="3"/>
  <c r="I89" i="3"/>
  <c r="J89" i="3"/>
  <c r="E86" i="3"/>
  <c r="F86" i="3"/>
  <c r="G86" i="3"/>
  <c r="H86" i="3"/>
  <c r="I86" i="3"/>
  <c r="J86" i="3"/>
  <c r="E83" i="3"/>
  <c r="F83" i="3"/>
  <c r="F82" i="3" s="1"/>
  <c r="G83" i="3"/>
  <c r="G82" i="3" s="1"/>
  <c r="H83" i="3"/>
  <c r="I83" i="3"/>
  <c r="I82" i="3" s="1"/>
  <c r="J83" i="3"/>
  <c r="J82" i="3" s="1"/>
  <c r="E82" i="3"/>
  <c r="E73" i="3"/>
  <c r="F73" i="3"/>
  <c r="G73" i="3"/>
  <c r="H73" i="3"/>
  <c r="I73" i="3"/>
  <c r="J73" i="3"/>
  <c r="E58" i="3"/>
  <c r="G58" i="3"/>
  <c r="H58" i="3"/>
  <c r="I58" i="3"/>
  <c r="J58" i="3"/>
  <c r="E42" i="3"/>
  <c r="Q42" i="3" s="1"/>
  <c r="F32" i="3"/>
  <c r="G32" i="3"/>
  <c r="H32" i="3"/>
  <c r="I32" i="3"/>
  <c r="J32" i="3"/>
  <c r="F22" i="3"/>
  <c r="H22" i="3"/>
  <c r="I22" i="3"/>
  <c r="J22" i="3"/>
  <c r="H82" i="3" l="1"/>
  <c r="Q22" i="3"/>
  <c r="Q58" i="3"/>
  <c r="Q32" i="3"/>
  <c r="Q16" i="3"/>
  <c r="Q52" i="3" l="1"/>
  <c r="Q53" i="3"/>
  <c r="Q54" i="3"/>
  <c r="Q55" i="3"/>
  <c r="Q56" i="3"/>
  <c r="Q57" i="3"/>
  <c r="Q69" i="3"/>
  <c r="Q70" i="3"/>
  <c r="Q71" i="3"/>
  <c r="Q72" i="3"/>
  <c r="Q74" i="3"/>
  <c r="Q75" i="3"/>
  <c r="Q77" i="3"/>
  <c r="Q78" i="3"/>
  <c r="Q79" i="3"/>
  <c r="Q81" i="3"/>
  <c r="Q84" i="3"/>
  <c r="Q85" i="3"/>
  <c r="Q87" i="3"/>
  <c r="Q88" i="3"/>
  <c r="Q90" i="3"/>
  <c r="Q92" i="3"/>
  <c r="Q68" i="3" l="1"/>
  <c r="Q50" i="3"/>
  <c r="Q89" i="3"/>
  <c r="D86" i="3"/>
  <c r="E68" i="3"/>
  <c r="F68" i="3"/>
  <c r="G68" i="3"/>
  <c r="I68" i="3"/>
  <c r="J68" i="3"/>
  <c r="E50" i="3"/>
  <c r="F50" i="3"/>
  <c r="G50" i="3"/>
  <c r="H50" i="3"/>
  <c r="I50" i="3"/>
  <c r="J50" i="3"/>
  <c r="D89" i="3"/>
  <c r="C89" i="3"/>
  <c r="C86" i="3"/>
  <c r="D83" i="3"/>
  <c r="C83" i="3"/>
  <c r="D76" i="3"/>
  <c r="C76" i="3"/>
  <c r="D73" i="3"/>
  <c r="C73" i="3"/>
  <c r="D68" i="3"/>
  <c r="C68" i="3"/>
  <c r="D58" i="3"/>
  <c r="C58" i="3"/>
  <c r="D50" i="3"/>
  <c r="C50" i="3"/>
  <c r="D42" i="3"/>
  <c r="C42" i="3"/>
  <c r="D32" i="3"/>
  <c r="C32" i="3"/>
  <c r="D22" i="3"/>
  <c r="C22" i="3"/>
  <c r="C16" i="3"/>
  <c r="D16" i="3"/>
  <c r="D82" i="3" l="1"/>
  <c r="D91" i="3" s="1"/>
  <c r="D80" i="3"/>
  <c r="C80" i="3"/>
  <c r="C82" i="3"/>
  <c r="C91" i="3" s="1"/>
  <c r="H80" i="3"/>
  <c r="H93" i="3" s="1"/>
  <c r="Q76" i="3"/>
  <c r="Q73" i="3"/>
  <c r="Q86" i="3"/>
  <c r="Q83" i="3"/>
  <c r="J80" i="3"/>
  <c r="J93" i="3" s="1"/>
  <c r="I80" i="3"/>
  <c r="I93" i="3" s="1"/>
  <c r="G80" i="3"/>
  <c r="G93" i="3" s="1"/>
  <c r="F80" i="3"/>
  <c r="F93" i="3" s="1"/>
  <c r="E80" i="3"/>
  <c r="E93" i="3" s="1"/>
  <c r="Q80" i="3" l="1"/>
  <c r="D93" i="3"/>
  <c r="C93" i="3"/>
  <c r="Q82" i="3"/>
  <c r="Q91" i="3" s="1"/>
  <c r="Q93" i="3" l="1"/>
  <c r="AB13" i="3"/>
  <c r="AC13" i="3" s="1"/>
</calcChain>
</file>

<file path=xl/sharedStrings.xml><?xml version="1.0" encoding="utf-8"?>
<sst xmlns="http://schemas.openxmlformats.org/spreadsheetml/2006/main" count="114" uniqueCount="114">
  <si>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</si>
  <si>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</si>
  <si>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</si>
  <si>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</si>
  <si>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</si>
  <si>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</si>
  <si>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</si>
  <si>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</si>
  <si>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</si>
  <si>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</si>
  <si>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</si>
  <si>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</si>
  <si>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</si>
  <si>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</si>
  <si>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</si>
  <si>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</si>
  <si>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</si>
  <si>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</si>
  <si>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</si>
  <si>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</si>
  <si>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</si>
  <si>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</si>
  <si>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</si>
  <si>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</si>
  <si>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</si>
  <si>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</si>
  <si>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</si>
  <si>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</si>
  <si>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</si>
  <si>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</si>
  <si>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</si>
  <si>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</si>
  <si>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</si>
  <si>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</si>
  <si>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</si>
  <si>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</si>
  <si>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</si>
  <si>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</si>
  <si>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</si>
  <si>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</si>
  <si>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</si>
  <si>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</si>
  <si>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</si>
  <si>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</si>
  <si>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</si>
  <si>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</si>
  <si>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</si>
  <si>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</si>
  <si>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</si>
  <si>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</si>
  <si>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</si>
  <si>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</si>
  <si>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</si>
  <si>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</si>
  <si>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</si>
  <si>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</si>
  <si>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</si>
  <si>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</si>
  <si>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</si>
  <si>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</si>
  <si>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</si>
  <si>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</si>
  <si>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</si>
  <si>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</si>
  <si>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</si>
  <si>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</si>
  <si>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</si>
  <si>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</si>
  <si>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</si>
  <si>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</si>
  <si>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</si>
  <si>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</si>
  <si>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</si>
  <si>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</si>
  <si>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</si>
  <si>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</si>
  <si>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</si>
  <si>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</si>
  <si>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</si>
  <si>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</si>
  <si>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</si>
  <si>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</si>
  <si>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</si>
  <si>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</si>
  <si>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</si>
  <si>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</si>
  <si>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</si>
  <si>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</si>
  <si>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</si>
  <si>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</si>
  <si>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</si>
  <si>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</si>
  <si>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</si>
  <si>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</si>
  <si>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</si>
  <si>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</si>
  <si>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</si>
  <si>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</si>
  <si>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</si>
  <si>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</si>
  <si>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</si>
  <si>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</si>
  <si>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</si>
  <si>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</si>
  <si>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</si>
  <si>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</si>
  <si>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</si>
  <si>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</si>
  <si>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</si>
  <si>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</si>
  <si>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</si>
  <si>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AL 30 DE JUNIO  DEL 2022</t>
  </si>
  <si>
    <t>OFICINA NACIONAL DE LA PROPIEDAD INDUSTRIAL</t>
  </si>
  <si>
    <t>Ministerio de Industria y Comercio y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</si>
</sst>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4" fillId="0" borderId="3" xfId="1" applyFont="1" applyFill="1" applyBorder="1" applyAlignment="1">
      <alignment vertical="center" wrapText="1"/>
    </xf>
    <xf numFmtId="165" fontId="0" fillId="0" borderId="3" xfId="0" applyNumberFormat="1" applyBorder="1" applyAlignment="1">
      <alignment vertical="center" wrapText="1"/>
    </xf>
    <xf numFmtId="164" fontId="1" fillId="0" borderId="3" xfId="1" applyFont="1" applyFill="1" applyBorder="1" applyAlignment="1">
      <alignment vertical="center" wrapText="1"/>
    </xf>
    <xf numFmtId="0" fontId="0" fillId="0" borderId="3" xfId="0" applyBorder="1"/>
    <xf numFmtId="165" fontId="0" fillId="0" borderId="3" xfId="0" applyNumberForma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1" fillId="0" borderId="0" xfId="0" applyFont="1"/>
    <xf numFmtId="0" fontId="2" fillId="0" borderId="0" xfId="0" applyFont="1"/>
    <xf numFmtId="164" fontId="1" fillId="4" borderId="3" xfId="0" applyNumberFormat="1" applyFont="1" applyFill="1" applyBorder="1"/>
    <xf numFmtId="165" fontId="0" fillId="4" borderId="3" xfId="0" applyNumberFormat="1" applyFill="1" applyBorder="1"/>
    <xf numFmtId="165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164" fontId="4" fillId="5" borderId="3" xfId="1" applyFont="1" applyFill="1" applyBorder="1" applyAlignment="1">
      <alignment vertical="center" wrapText="1"/>
    </xf>
    <xf numFmtId="164" fontId="0" fillId="0" borderId="3" xfId="1" applyFont="1" applyBorder="1"/>
    <xf numFmtId="164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0" fillId="4" borderId="3" xfId="0" applyNumberFormat="1" applyFont="1" applyFill="1" applyBorder="1"/>
    <xf numFmtId="165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4" fillId="0" borderId="3" xfId="1" applyFont="1" applyFill="1" applyBorder="1" applyAlignment="1">
      <alignment vertical="center" wrapText="1"/>
    </xf>
    <xf numFmtId="164" fontId="0" fillId="0" borderId="3" xfId="1" applyFont="1" applyFill="1" applyBorder="1" applyAlignment="1">
      <alignment vertical="center" wrapText="1"/>
    </xf>
    <xf numFmtId="164" fontId="0" fillId="5" borderId="3" xfId="1" applyFont="1" applyFill="1" applyBorder="1" applyAlignment="1">
      <alignment vertical="center" wrapText="1"/>
    </xf>
    <xf numFmtId="164" fontId="9" fillId="5" borderId="3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678657</xdr:colOff>
      <xdr:row>0</xdr:row>
      <xdr:rowOff>238125</xdr:rowOff>
    </xdr:from>
    <xdr:ext cx="3595688" cy="1309687"/>
    <xdr:pic>
      <xdr:nvPicPr>
        <xdr:cNvPr id="3" name="2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4688" y="1512094"/>
          <a:ext cx="3595688" cy="130968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2226468</xdr:colOff>
      <xdr:row>0</xdr:row>
      <xdr:rowOff>238125</xdr:rowOff>
    </xdr:from>
    <xdr:ext cx="3643313" cy="1285875"/>
    <xdr:pic>
      <xdr:nvPicPr>
        <xdr:cNvPr id="4" name="3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468" y="1512094"/>
          <a:ext cx="3643313" cy="1285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showGridLines="0" tabSelected="1" zoomScale="80" zoomScaleNormal="80" workbookViewId="0">
      <selection activeCell="H63" sqref="H63"/>
    </sheetView>
  </sheetViews>
  <sheetFormatPr baseColWidth="10" defaultColWidth="9.140625" defaultRowHeight="15" x14ac:dyDescent="0.25"/>
  <cols>
    <col min="1" max="1" width="9.140625" style="30"/>
    <col min="2" max="2" width="45.28515625" customWidth="1"/>
    <col min="3" max="3" width="16" style="30" customWidth="1"/>
    <col min="4" max="4" width="16.28515625" style="30" customWidth="1"/>
    <col min="5" max="5" width="17.42578125" style="30" customWidth="1"/>
    <col min="6" max="6" width="14.5703125" style="30" customWidth="1"/>
    <col min="7" max="7" width="19.5703125" style="30" customWidth="1"/>
    <col min="8" max="8" width="15" style="30" customWidth="1"/>
    <col min="9" max="9" width="15.7109375" style="30" customWidth="1"/>
    <col min="10" max="10" width="14.5703125" style="30" customWidth="1"/>
    <col min="11" max="12" width="14.5703125" hidden="1" customWidth="1"/>
    <col min="13" max="13" width="15.28515625" hidden="1" customWidth="1"/>
    <col min="14" max="15" width="14.85546875" hidden="1" customWidth="1"/>
    <col min="16" max="16" width="11.28515625" hidden="1" customWidth="1"/>
    <col min="17" max="17" width="21.42578125" customWidth="1"/>
    <col min="18" max="18" width="96.7109375" bestFit="1" customWidth="1"/>
    <col min="20" max="27" width="6" bestFit="1" customWidth="1"/>
    <col min="28" max="29" width="7" bestFit="1" customWidth="1"/>
  </cols>
  <sheetData>
    <row r="1" spans="2:29" s="30" customFormat="1" ht="23.25" x14ac:dyDescent="0.35">
      <c r="B1" s="65"/>
      <c r="C1" s="65"/>
      <c r="D1" s="65"/>
      <c r="E1" s="66"/>
    </row>
    <row r="2" spans="2:29" s="30" customFormat="1" ht="23.25" x14ac:dyDescent="0.35">
      <c r="B2" s="65"/>
      <c r="C2" s="65"/>
      <c r="D2" s="65"/>
      <c r="E2" s="66"/>
    </row>
    <row r="3" spans="2:29" s="30" customFormat="1" ht="23.25" x14ac:dyDescent="0.35">
      <c r="B3" s="65"/>
      <c r="C3" s="65"/>
      <c r="D3" s="65"/>
      <c r="E3" s="66"/>
    </row>
    <row r="4" spans="2:29" s="30" customFormat="1" ht="23.25" x14ac:dyDescent="0.35">
      <c r="B4" s="65"/>
      <c r="C4" s="65"/>
      <c r="D4" s="65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2:29" s="30" customFormat="1" ht="23.25" x14ac:dyDescent="0.35">
      <c r="B5" s="65"/>
      <c r="C5" s="65"/>
      <c r="D5" s="65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29" s="30" customFormat="1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2:29" s="30" customFormat="1" ht="27" x14ac:dyDescent="0.35">
      <c r="B7" s="64" t="s">
        <v>113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2:29" s="30" customFormat="1" ht="18.75" x14ac:dyDescent="0.3">
      <c r="B8" s="63" t="s">
        <v>112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2:29" ht="18.75" customHeight="1" x14ac:dyDescent="0.25">
      <c r="B9" s="61" t="s">
        <v>102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/>
    </row>
    <row r="10" spans="2:29" s="30" customFormat="1" ht="18.75" customHeight="1" x14ac:dyDescent="0.3">
      <c r="B10" s="62" t="s">
        <v>111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/>
    </row>
    <row r="11" spans="2:29" x14ac:dyDescent="0.25">
      <c r="B11" s="68" t="s">
        <v>104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8"/>
    </row>
    <row r="12" spans="2:29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8"/>
    </row>
    <row r="13" spans="2:29" ht="31.5" x14ac:dyDescent="0.25">
      <c r="B13" s="7" t="s">
        <v>0</v>
      </c>
      <c r="C13" s="32" t="s">
        <v>36</v>
      </c>
      <c r="D13" s="32" t="s">
        <v>37</v>
      </c>
      <c r="E13" s="60" t="s">
        <v>101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AB13" s="11">
        <f>SUM(T15:AB15)</f>
        <v>0</v>
      </c>
      <c r="AC13" s="11">
        <f>+AB13+AC15</f>
        <v>0</v>
      </c>
    </row>
    <row r="14" spans="2:29" s="30" customFormat="1" ht="15.75" customHeight="1" x14ac:dyDescent="0.25">
      <c r="B14" s="31"/>
      <c r="C14" s="32"/>
      <c r="D14" s="32"/>
      <c r="E14" s="32" t="s">
        <v>97</v>
      </c>
      <c r="F14" s="32" t="s">
        <v>98</v>
      </c>
      <c r="G14" s="32" t="s">
        <v>80</v>
      </c>
      <c r="H14" s="32" t="s">
        <v>81</v>
      </c>
      <c r="I14" s="32" t="s">
        <v>82</v>
      </c>
      <c r="J14" s="32" t="s">
        <v>83</v>
      </c>
      <c r="K14" s="32" t="s">
        <v>84</v>
      </c>
      <c r="L14" s="32" t="s">
        <v>85</v>
      </c>
      <c r="M14" s="32" t="s">
        <v>86</v>
      </c>
      <c r="N14" s="32" t="s">
        <v>99</v>
      </c>
      <c r="O14" s="32" t="s">
        <v>87</v>
      </c>
      <c r="P14" s="32" t="s">
        <v>88</v>
      </c>
      <c r="Q14" s="32" t="s">
        <v>100</v>
      </c>
      <c r="AB14" s="33"/>
      <c r="AC14" s="33"/>
    </row>
    <row r="15" spans="2:29" x14ac:dyDescent="0.25">
      <c r="B15" s="1" t="s">
        <v>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25">
      <c r="B16" s="2" t="s">
        <v>2</v>
      </c>
      <c r="C16" s="19">
        <f>SUM(C17:C21)</f>
        <v>438600260</v>
      </c>
      <c r="D16" s="19">
        <f>SUM(D17:D21)</f>
        <v>438600260</v>
      </c>
      <c r="E16" s="37">
        <f>E17+E18+E21</f>
        <v>24653389.859999999</v>
      </c>
      <c r="F16" s="19">
        <f>SUM(F17:F21)</f>
        <v>24983045.23</v>
      </c>
      <c r="G16" s="19">
        <f>SUM(G17:G21)</f>
        <v>24911198.120000001</v>
      </c>
      <c r="H16" s="19">
        <f t="shared" ref="H16:P16" si="0">SUM(H17:H21)</f>
        <v>43803849</v>
      </c>
      <c r="I16" s="19">
        <f t="shared" si="0"/>
        <v>26133630.320000004</v>
      </c>
      <c r="J16" s="19">
        <f t="shared" si="0"/>
        <v>26714624.100000001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7">
        <f t="shared" ref="Q16:Q49" si="1">SUM(E16:P16)</f>
        <v>171199736.63</v>
      </c>
      <c r="T16" s="10"/>
    </row>
    <row r="17" spans="2:17" x14ac:dyDescent="0.25">
      <c r="B17" s="4" t="s">
        <v>3</v>
      </c>
      <c r="C17" s="12">
        <v>344800260</v>
      </c>
      <c r="D17" s="51">
        <v>344800260</v>
      </c>
      <c r="E17" s="45">
        <v>20769902.940000001</v>
      </c>
      <c r="F17" s="43">
        <v>20997079.34</v>
      </c>
      <c r="G17" s="43">
        <v>20947283.52</v>
      </c>
      <c r="H17" s="43">
        <v>21367522.739999998</v>
      </c>
      <c r="I17" s="43">
        <v>22044463.780000001</v>
      </c>
      <c r="J17" s="43">
        <v>22576404.73</v>
      </c>
      <c r="K17" s="20"/>
      <c r="L17" s="44"/>
      <c r="M17" s="44"/>
      <c r="N17" s="44"/>
      <c r="O17" s="44"/>
      <c r="P17" s="44"/>
      <c r="Q17" s="45">
        <f t="shared" si="1"/>
        <v>128702657.05</v>
      </c>
    </row>
    <row r="18" spans="2:17" x14ac:dyDescent="0.25">
      <c r="B18" s="4" t="s">
        <v>4</v>
      </c>
      <c r="C18" s="12">
        <v>11500000</v>
      </c>
      <c r="D18" s="51">
        <v>11500000</v>
      </c>
      <c r="E18" s="45">
        <v>768626.4</v>
      </c>
      <c r="F18" s="12">
        <v>815947.25</v>
      </c>
      <c r="G18" s="51">
        <v>801509.75</v>
      </c>
      <c r="H18" s="12">
        <v>19206609.539999999</v>
      </c>
      <c r="I18" s="12">
        <v>849676.42</v>
      </c>
      <c r="J18" s="12">
        <v>815509.75</v>
      </c>
      <c r="K18" s="12"/>
      <c r="L18" s="12"/>
      <c r="M18" s="12"/>
      <c r="N18" s="12"/>
      <c r="O18" s="12"/>
      <c r="P18" s="44"/>
      <c r="Q18" s="45">
        <f t="shared" si="1"/>
        <v>23257879.109999999</v>
      </c>
    </row>
    <row r="19" spans="2:17" x14ac:dyDescent="0.25">
      <c r="B19" s="4" t="s">
        <v>38</v>
      </c>
      <c r="C19" s="14">
        <v>0</v>
      </c>
      <c r="D19" s="51">
        <v>0</v>
      </c>
      <c r="E19" s="51">
        <v>0</v>
      </c>
      <c r="F19" s="52">
        <v>0</v>
      </c>
      <c r="G19" s="43">
        <v>0</v>
      </c>
      <c r="H19" s="14">
        <v>0</v>
      </c>
      <c r="I19" s="14">
        <v>0</v>
      </c>
      <c r="J19" s="14">
        <v>0</v>
      </c>
      <c r="K19" s="14"/>
      <c r="L19" s="14"/>
      <c r="M19" s="14"/>
      <c r="N19" s="14"/>
      <c r="O19" s="14"/>
      <c r="P19" s="14"/>
      <c r="Q19" s="45">
        <f t="shared" si="1"/>
        <v>0</v>
      </c>
    </row>
    <row r="20" spans="2:17" x14ac:dyDescent="0.25">
      <c r="B20" s="4" t="s">
        <v>5</v>
      </c>
      <c r="C20" s="12">
        <v>38300000</v>
      </c>
      <c r="D20" s="51">
        <v>38300000</v>
      </c>
      <c r="E20" s="51">
        <v>0</v>
      </c>
      <c r="F20" s="52">
        <v>0</v>
      </c>
      <c r="G20" s="43">
        <v>0</v>
      </c>
      <c r="H20" s="12">
        <v>0</v>
      </c>
      <c r="I20" s="12">
        <v>0</v>
      </c>
      <c r="J20" s="12">
        <v>0</v>
      </c>
      <c r="K20" s="14"/>
      <c r="L20" s="14"/>
      <c r="M20" s="45"/>
      <c r="N20" s="45"/>
      <c r="O20" s="14"/>
      <c r="P20" s="14"/>
      <c r="Q20" s="45">
        <f t="shared" si="1"/>
        <v>0</v>
      </c>
    </row>
    <row r="21" spans="2:17" ht="30" x14ac:dyDescent="0.25">
      <c r="B21" s="4" t="s">
        <v>6</v>
      </c>
      <c r="C21" s="12">
        <v>44000000</v>
      </c>
      <c r="D21" s="51">
        <v>44000000</v>
      </c>
      <c r="E21" s="51">
        <v>3114860.52</v>
      </c>
      <c r="F21" s="12">
        <v>3170018.64</v>
      </c>
      <c r="G21" s="51">
        <v>3162404.85</v>
      </c>
      <c r="H21" s="12">
        <v>3229716.72</v>
      </c>
      <c r="I21" s="12">
        <v>3239490.12</v>
      </c>
      <c r="J21" s="12">
        <v>3322709.62</v>
      </c>
      <c r="K21" s="21"/>
      <c r="L21" s="44"/>
      <c r="M21" s="22"/>
      <c r="N21" s="44"/>
      <c r="O21" s="22"/>
      <c r="P21" s="44"/>
      <c r="Q21" s="45">
        <f t="shared" si="1"/>
        <v>19239200.470000003</v>
      </c>
    </row>
    <row r="22" spans="2:17" ht="22.5" customHeight="1" x14ac:dyDescent="0.25">
      <c r="B22" s="2" t="s">
        <v>7</v>
      </c>
      <c r="C22" s="37">
        <f>SUM(C23:C31)</f>
        <v>84631268</v>
      </c>
      <c r="D22" s="37">
        <f>SUM(D23:D31)</f>
        <v>84631268</v>
      </c>
      <c r="E22" s="37">
        <f>SUM(E23:E31)</f>
        <v>3448059.96</v>
      </c>
      <c r="F22" s="37">
        <f t="shared" ref="F22:P22" si="2">SUM(F23:F31)</f>
        <v>6458181.8100000005</v>
      </c>
      <c r="G22" s="37">
        <f t="shared" si="2"/>
        <v>4085704.76</v>
      </c>
      <c r="H22" s="37">
        <f t="shared" si="2"/>
        <v>6562683.1900000004</v>
      </c>
      <c r="I22" s="37">
        <f t="shared" si="2"/>
        <v>5340847.2300000004</v>
      </c>
      <c r="J22" s="37">
        <f t="shared" si="2"/>
        <v>6420973.5300000003</v>
      </c>
      <c r="K22" s="37">
        <f t="shared" si="2"/>
        <v>0</v>
      </c>
      <c r="L22" s="37">
        <f t="shared" si="2"/>
        <v>0</v>
      </c>
      <c r="M22" s="37">
        <f t="shared" si="2"/>
        <v>0</v>
      </c>
      <c r="N22" s="37">
        <f t="shared" si="2"/>
        <v>0</v>
      </c>
      <c r="O22" s="37">
        <f t="shared" si="2"/>
        <v>0</v>
      </c>
      <c r="P22" s="37">
        <f t="shared" si="2"/>
        <v>0</v>
      </c>
      <c r="Q22" s="37">
        <f t="shared" si="1"/>
        <v>32316450.48</v>
      </c>
    </row>
    <row r="23" spans="2:17" ht="25.5" customHeight="1" x14ac:dyDescent="0.25">
      <c r="B23" s="50" t="s">
        <v>8</v>
      </c>
      <c r="C23" s="17">
        <v>15176268</v>
      </c>
      <c r="D23" s="17">
        <v>15176268</v>
      </c>
      <c r="E23" s="45">
        <v>649755.81999999995</v>
      </c>
      <c r="F23" s="17">
        <v>1593057.47</v>
      </c>
      <c r="G23" s="17">
        <v>884596.89</v>
      </c>
      <c r="H23" s="17">
        <v>1839801.15</v>
      </c>
      <c r="I23" s="17">
        <v>1238184.71</v>
      </c>
      <c r="J23" s="17">
        <v>1073762.4099999999</v>
      </c>
      <c r="K23" s="21"/>
      <c r="L23" s="22"/>
      <c r="M23" s="22"/>
      <c r="N23" s="22"/>
      <c r="O23" s="22"/>
      <c r="P23" s="44"/>
      <c r="Q23" s="45">
        <f t="shared" si="1"/>
        <v>7279158.4500000002</v>
      </c>
    </row>
    <row r="24" spans="2:17" ht="30" x14ac:dyDescent="0.25">
      <c r="B24" s="4" t="s">
        <v>9</v>
      </c>
      <c r="C24" s="17">
        <v>25000000</v>
      </c>
      <c r="D24" s="17">
        <v>25000000</v>
      </c>
      <c r="E24" s="45">
        <v>2194500</v>
      </c>
      <c r="F24" s="17">
        <v>2339050</v>
      </c>
      <c r="G24" s="17">
        <v>797899.8</v>
      </c>
      <c r="H24" s="17">
        <v>2014300</v>
      </c>
      <c r="I24" s="17">
        <v>2384887.7000000002</v>
      </c>
      <c r="J24" s="17">
        <v>2559248.5</v>
      </c>
      <c r="K24" s="21"/>
      <c r="L24" s="22"/>
      <c r="M24" s="22"/>
      <c r="N24" s="22"/>
      <c r="O24" s="22"/>
      <c r="P24" s="44"/>
      <c r="Q24" s="45">
        <f t="shared" si="1"/>
        <v>12289886</v>
      </c>
    </row>
    <row r="25" spans="2:17" x14ac:dyDescent="0.25">
      <c r="B25" s="4" t="s">
        <v>10</v>
      </c>
      <c r="C25" s="17">
        <v>1500000</v>
      </c>
      <c r="D25" s="17">
        <v>1500000</v>
      </c>
      <c r="E25" s="52">
        <v>0</v>
      </c>
      <c r="F25" s="17">
        <v>66776.479999999996</v>
      </c>
      <c r="G25" s="17">
        <v>173041.38</v>
      </c>
      <c r="H25" s="17">
        <v>239391.57</v>
      </c>
      <c r="I25" s="17">
        <v>78365.22</v>
      </c>
      <c r="J25" s="17">
        <v>59699.62</v>
      </c>
      <c r="K25" s="21"/>
      <c r="L25" s="22"/>
      <c r="M25" s="22"/>
      <c r="N25" s="22"/>
      <c r="O25" s="22"/>
      <c r="P25" s="44"/>
      <c r="Q25" s="45">
        <f t="shared" si="1"/>
        <v>617274.27</v>
      </c>
    </row>
    <row r="26" spans="2:17" ht="18" customHeight="1" x14ac:dyDescent="0.25">
      <c r="B26" s="4" t="s">
        <v>11</v>
      </c>
      <c r="C26" s="17">
        <v>1510000</v>
      </c>
      <c r="D26" s="17">
        <v>1510000</v>
      </c>
      <c r="E26" s="52">
        <v>0</v>
      </c>
      <c r="F26" s="52">
        <v>0</v>
      </c>
      <c r="G26" s="17">
        <v>150</v>
      </c>
      <c r="H26" s="17">
        <v>20450</v>
      </c>
      <c r="I26" s="17">
        <v>450</v>
      </c>
      <c r="J26" s="17">
        <v>0</v>
      </c>
      <c r="K26" s="21"/>
      <c r="L26" s="22"/>
      <c r="M26" s="22"/>
      <c r="N26" s="22"/>
      <c r="O26" s="22"/>
      <c r="P26" s="44"/>
      <c r="Q26" s="45">
        <f t="shared" si="1"/>
        <v>21050</v>
      </c>
    </row>
    <row r="27" spans="2:17" x14ac:dyDescent="0.25">
      <c r="B27" s="4" t="s">
        <v>12</v>
      </c>
      <c r="C27" s="17">
        <v>1300000</v>
      </c>
      <c r="D27" s="17">
        <v>1300000</v>
      </c>
      <c r="E27" s="52">
        <v>0</v>
      </c>
      <c r="F27" s="17">
        <v>56088.89</v>
      </c>
      <c r="G27" s="17">
        <v>0</v>
      </c>
      <c r="H27" s="17">
        <v>176967.99</v>
      </c>
      <c r="I27" s="17">
        <v>61119.28</v>
      </c>
      <c r="J27" s="17">
        <v>69241.100000000006</v>
      </c>
      <c r="K27" s="21"/>
      <c r="L27" s="22"/>
      <c r="M27" s="45"/>
      <c r="N27" s="22"/>
      <c r="O27" s="22"/>
      <c r="P27" s="44"/>
      <c r="Q27" s="45">
        <f t="shared" si="1"/>
        <v>363417.26</v>
      </c>
    </row>
    <row r="28" spans="2:17" x14ac:dyDescent="0.25">
      <c r="B28" s="4" t="s">
        <v>13</v>
      </c>
      <c r="C28" s="17">
        <v>6800000</v>
      </c>
      <c r="D28" s="17">
        <v>6800000</v>
      </c>
      <c r="E28" s="45">
        <v>478971</v>
      </c>
      <c r="F28" s="17">
        <v>2000</v>
      </c>
      <c r="G28" s="17">
        <v>470552</v>
      </c>
      <c r="H28" s="17">
        <v>235503.72</v>
      </c>
      <c r="I28" s="17">
        <v>0</v>
      </c>
      <c r="J28" s="17">
        <v>589927.69999999995</v>
      </c>
      <c r="K28" s="21"/>
      <c r="L28" s="22"/>
      <c r="M28" s="22"/>
      <c r="N28" s="45"/>
      <c r="O28" s="22"/>
      <c r="P28" s="44"/>
      <c r="Q28" s="45">
        <f t="shared" si="1"/>
        <v>1776954.42</v>
      </c>
    </row>
    <row r="29" spans="2:17" ht="45" x14ac:dyDescent="0.25">
      <c r="B29" s="4" t="s">
        <v>14</v>
      </c>
      <c r="C29" s="17">
        <v>4800000</v>
      </c>
      <c r="D29" s="17">
        <v>4800000</v>
      </c>
      <c r="E29" s="45">
        <v>18633.14</v>
      </c>
      <c r="F29" s="17">
        <v>47790</v>
      </c>
      <c r="G29" s="17">
        <v>245244.16</v>
      </c>
      <c r="H29" s="17">
        <v>216471.2</v>
      </c>
      <c r="I29" s="17">
        <v>63727.46</v>
      </c>
      <c r="J29" s="17">
        <v>295945.7</v>
      </c>
      <c r="K29" s="21"/>
      <c r="L29" s="22"/>
      <c r="M29" s="22"/>
      <c r="N29" s="22"/>
      <c r="O29" s="22"/>
      <c r="P29" s="44"/>
      <c r="Q29" s="45">
        <f t="shared" si="1"/>
        <v>887811.65999999992</v>
      </c>
    </row>
    <row r="30" spans="2:17" ht="30" x14ac:dyDescent="0.25">
      <c r="B30" s="4" t="s">
        <v>15</v>
      </c>
      <c r="C30" s="17">
        <v>11545000</v>
      </c>
      <c r="D30" s="17">
        <v>11545000</v>
      </c>
      <c r="E30" s="45">
        <v>106200</v>
      </c>
      <c r="F30" s="17">
        <v>990561.99</v>
      </c>
      <c r="G30" s="17">
        <v>357070.03</v>
      </c>
      <c r="H30" s="17">
        <v>224731.28</v>
      </c>
      <c r="I30" s="17">
        <v>341255.81</v>
      </c>
      <c r="J30" s="17">
        <v>210799.08</v>
      </c>
      <c r="K30" s="21"/>
      <c r="L30" s="22"/>
      <c r="M30" s="22"/>
      <c r="N30" s="22"/>
      <c r="O30" s="22"/>
      <c r="P30" s="44"/>
      <c r="Q30" s="45">
        <f t="shared" si="1"/>
        <v>2230618.19</v>
      </c>
    </row>
    <row r="31" spans="2:17" x14ac:dyDescent="0.25">
      <c r="B31" s="4" t="s">
        <v>39</v>
      </c>
      <c r="C31" s="17">
        <v>17000000</v>
      </c>
      <c r="D31" s="17">
        <v>17000000</v>
      </c>
      <c r="E31" s="17"/>
      <c r="F31" s="17">
        <v>1362856.98</v>
      </c>
      <c r="G31" s="17">
        <v>1157150.5</v>
      </c>
      <c r="H31" s="17">
        <v>1595066.28</v>
      </c>
      <c r="I31" s="17">
        <v>1172857.05</v>
      </c>
      <c r="J31" s="17">
        <v>1562349.42</v>
      </c>
      <c r="K31" s="21"/>
      <c r="L31" s="22"/>
      <c r="M31" s="22"/>
      <c r="N31" s="22"/>
      <c r="O31" s="22"/>
      <c r="P31" s="44"/>
      <c r="Q31" s="45">
        <f t="shared" si="1"/>
        <v>6850280.2299999995</v>
      </c>
    </row>
    <row r="32" spans="2:17" x14ac:dyDescent="0.25">
      <c r="B32" s="2" t="s">
        <v>16</v>
      </c>
      <c r="C32" s="37">
        <f>SUM(C33:C41)</f>
        <v>23009800</v>
      </c>
      <c r="D32" s="37">
        <f>SUM(D33:D41)</f>
        <v>23009800</v>
      </c>
      <c r="E32" s="37">
        <f>SUM(E33:E41)</f>
        <v>0</v>
      </c>
      <c r="F32" s="37">
        <f t="shared" ref="F32:P32" si="3">SUM(F33:F41)</f>
        <v>1601322.23</v>
      </c>
      <c r="G32" s="37">
        <f t="shared" si="3"/>
        <v>300055.48</v>
      </c>
      <c r="H32" s="37">
        <f t="shared" si="3"/>
        <v>2020412.3399999999</v>
      </c>
      <c r="I32" s="37">
        <f t="shared" si="3"/>
        <v>3195361.7800000003</v>
      </c>
      <c r="J32" s="37">
        <f t="shared" si="3"/>
        <v>494912.43000000005</v>
      </c>
      <c r="K32" s="37">
        <f t="shared" si="3"/>
        <v>0</v>
      </c>
      <c r="L32" s="37">
        <f t="shared" si="3"/>
        <v>0</v>
      </c>
      <c r="M32" s="37">
        <f t="shared" si="3"/>
        <v>0</v>
      </c>
      <c r="N32" s="37">
        <f t="shared" si="3"/>
        <v>0</v>
      </c>
      <c r="O32" s="37">
        <f t="shared" si="3"/>
        <v>0</v>
      </c>
      <c r="P32" s="37">
        <f t="shared" si="3"/>
        <v>0</v>
      </c>
      <c r="Q32" s="37">
        <f t="shared" si="1"/>
        <v>7612064.2599999998</v>
      </c>
    </row>
    <row r="33" spans="2:17" ht="30" x14ac:dyDescent="0.25">
      <c r="B33" s="4" t="s">
        <v>17</v>
      </c>
      <c r="C33" s="17">
        <v>1200000</v>
      </c>
      <c r="D33" s="17">
        <v>1200000</v>
      </c>
      <c r="E33" s="17">
        <v>0</v>
      </c>
      <c r="F33" s="17">
        <v>5463.4</v>
      </c>
      <c r="G33" s="17">
        <v>62400</v>
      </c>
      <c r="H33" s="17">
        <v>188078.49</v>
      </c>
      <c r="I33" s="17">
        <v>453292.36</v>
      </c>
      <c r="J33" s="17">
        <v>-29435</v>
      </c>
      <c r="K33" s="21"/>
      <c r="L33" s="22"/>
      <c r="M33" s="22"/>
      <c r="N33" s="22"/>
      <c r="O33" s="22"/>
      <c r="P33" s="44"/>
      <c r="Q33" s="45">
        <f t="shared" si="1"/>
        <v>679799.25</v>
      </c>
    </row>
    <row r="34" spans="2:17" x14ac:dyDescent="0.25">
      <c r="B34" s="4" t="s">
        <v>18</v>
      </c>
      <c r="C34" s="17">
        <v>500000</v>
      </c>
      <c r="D34" s="17">
        <v>500000</v>
      </c>
      <c r="E34" s="17">
        <v>0</v>
      </c>
      <c r="F34" s="17">
        <v>18468.849999999999</v>
      </c>
      <c r="G34" s="17">
        <v>0</v>
      </c>
      <c r="H34" s="17">
        <v>31935</v>
      </c>
      <c r="I34" s="17">
        <v>4466.5</v>
      </c>
      <c r="J34" s="17">
        <v>5925.01</v>
      </c>
      <c r="K34" s="21"/>
      <c r="L34" s="22"/>
      <c r="M34" s="22"/>
      <c r="N34" s="22"/>
      <c r="O34" s="22"/>
      <c r="P34" s="44"/>
      <c r="Q34" s="45">
        <f t="shared" si="1"/>
        <v>60795.360000000001</v>
      </c>
    </row>
    <row r="35" spans="2:17" ht="30" x14ac:dyDescent="0.25">
      <c r="B35" s="4" t="s">
        <v>19</v>
      </c>
      <c r="C35" s="17">
        <v>2145000</v>
      </c>
      <c r="D35" s="17">
        <v>2145000</v>
      </c>
      <c r="E35" s="17">
        <v>0</v>
      </c>
      <c r="F35" s="17">
        <v>62368.9</v>
      </c>
      <c r="G35" s="17">
        <v>38488.29</v>
      </c>
      <c r="H35" s="17">
        <v>239907.1</v>
      </c>
      <c r="I35" s="17">
        <v>586556.74</v>
      </c>
      <c r="J35" s="17">
        <v>25149.5</v>
      </c>
      <c r="K35" s="21"/>
      <c r="L35" s="22"/>
      <c r="M35" s="22"/>
      <c r="N35" s="22"/>
      <c r="O35" s="22"/>
      <c r="P35" s="44"/>
      <c r="Q35" s="45">
        <f t="shared" si="1"/>
        <v>952470.53</v>
      </c>
    </row>
    <row r="36" spans="2:17" x14ac:dyDescent="0.25">
      <c r="B36" s="4" t="s">
        <v>20</v>
      </c>
      <c r="C36" s="17">
        <v>50000</v>
      </c>
      <c r="D36" s="17">
        <v>50000</v>
      </c>
      <c r="E36" s="17">
        <v>0</v>
      </c>
      <c r="F36" s="52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4"/>
      <c r="M36" s="45"/>
      <c r="N36" s="45"/>
      <c r="O36" s="17"/>
      <c r="P36" s="15"/>
      <c r="Q36" s="45">
        <f t="shared" si="1"/>
        <v>0</v>
      </c>
    </row>
    <row r="37" spans="2:17" ht="30" x14ac:dyDescent="0.25">
      <c r="B37" s="4" t="s">
        <v>21</v>
      </c>
      <c r="C37" s="17">
        <v>820000</v>
      </c>
      <c r="D37" s="17">
        <v>820000</v>
      </c>
      <c r="E37" s="17">
        <v>0</v>
      </c>
      <c r="F37" s="17">
        <v>11619.1</v>
      </c>
      <c r="G37" s="17">
        <v>101769.4</v>
      </c>
      <c r="H37" s="17">
        <v>114603.1</v>
      </c>
      <c r="I37" s="17">
        <v>23511.24</v>
      </c>
      <c r="J37" s="17">
        <v>39268.85</v>
      </c>
      <c r="K37" s="21"/>
      <c r="L37" s="22"/>
      <c r="M37" s="22"/>
      <c r="N37" s="22"/>
      <c r="O37" s="22"/>
      <c r="P37" s="44"/>
      <c r="Q37" s="45">
        <f t="shared" si="1"/>
        <v>290771.69</v>
      </c>
    </row>
    <row r="38" spans="2:17" ht="30" x14ac:dyDescent="0.25">
      <c r="B38" s="4" t="s">
        <v>22</v>
      </c>
      <c r="C38" s="17">
        <v>435000</v>
      </c>
      <c r="D38" s="17">
        <v>435000</v>
      </c>
      <c r="E38" s="17">
        <v>0</v>
      </c>
      <c r="F38" s="17">
        <v>31511.64</v>
      </c>
      <c r="G38" s="17">
        <v>26749.61</v>
      </c>
      <c r="H38" s="17">
        <v>16515.849999999999</v>
      </c>
      <c r="I38" s="17">
        <v>8216.36</v>
      </c>
      <c r="J38" s="17">
        <v>57669.01</v>
      </c>
      <c r="K38" s="21"/>
      <c r="L38" s="22"/>
      <c r="M38" s="22"/>
      <c r="N38" s="22"/>
      <c r="O38" s="22"/>
      <c r="P38" s="44"/>
      <c r="Q38" s="45">
        <f t="shared" si="1"/>
        <v>140662.47</v>
      </c>
    </row>
    <row r="39" spans="2:17" ht="30" x14ac:dyDescent="0.25">
      <c r="B39" s="4" t="s">
        <v>23</v>
      </c>
      <c r="C39" s="17">
        <v>9059800</v>
      </c>
      <c r="D39" s="17">
        <v>9059800</v>
      </c>
      <c r="E39" s="17">
        <v>0</v>
      </c>
      <c r="F39" s="17">
        <v>658440.31000000006</v>
      </c>
      <c r="G39" s="17">
        <v>10094.69</v>
      </c>
      <c r="H39" s="17">
        <v>775251.69</v>
      </c>
      <c r="I39" s="17">
        <v>1118898.78</v>
      </c>
      <c r="J39" s="17">
        <v>306253.40000000002</v>
      </c>
      <c r="K39" s="21"/>
      <c r="L39" s="22"/>
      <c r="M39" s="22"/>
      <c r="N39" s="22"/>
      <c r="O39" s="22"/>
      <c r="P39" s="44"/>
      <c r="Q39" s="45">
        <f t="shared" si="1"/>
        <v>2868938.8699999996</v>
      </c>
    </row>
    <row r="40" spans="2:17" ht="30" x14ac:dyDescent="0.25">
      <c r="B40" s="4" t="s">
        <v>40</v>
      </c>
      <c r="C40" s="17">
        <v>0</v>
      </c>
      <c r="D40" s="17">
        <v>0</v>
      </c>
      <c r="E40" s="17">
        <v>0</v>
      </c>
      <c r="F40" s="53">
        <v>0</v>
      </c>
      <c r="G40" s="17">
        <v>0</v>
      </c>
      <c r="H40" s="17">
        <v>0</v>
      </c>
      <c r="I40" s="17">
        <v>0</v>
      </c>
      <c r="J40" s="17">
        <v>0</v>
      </c>
      <c r="K40" s="17"/>
      <c r="L40" s="17"/>
      <c r="M40" s="17"/>
      <c r="N40" s="17"/>
      <c r="O40" s="17"/>
      <c r="P40" s="17"/>
      <c r="Q40" s="45">
        <f t="shared" si="1"/>
        <v>0</v>
      </c>
    </row>
    <row r="41" spans="2:17" x14ac:dyDescent="0.25">
      <c r="B41" s="4" t="s">
        <v>24</v>
      </c>
      <c r="C41" s="17">
        <v>8800000</v>
      </c>
      <c r="D41" s="17">
        <v>8800000</v>
      </c>
      <c r="E41" s="17">
        <v>0</v>
      </c>
      <c r="F41" s="53">
        <v>813450.03</v>
      </c>
      <c r="G41" s="17">
        <v>60553.49</v>
      </c>
      <c r="H41" s="17">
        <v>654121.11</v>
      </c>
      <c r="I41" s="17">
        <v>1000419.8</v>
      </c>
      <c r="J41" s="17">
        <v>90081.66</v>
      </c>
      <c r="K41" s="21"/>
      <c r="L41" s="22"/>
      <c r="M41" s="22"/>
      <c r="N41" s="22"/>
      <c r="O41" s="22"/>
      <c r="P41" s="44"/>
      <c r="Q41" s="45">
        <f t="shared" si="1"/>
        <v>2618626.09</v>
      </c>
    </row>
    <row r="42" spans="2:17" x14ac:dyDescent="0.25">
      <c r="B42" s="2" t="s">
        <v>25</v>
      </c>
      <c r="C42" s="37">
        <f>SUM(C43:C49)</f>
        <v>2800000</v>
      </c>
      <c r="D42" s="37">
        <f>SUM(D43:D49)</f>
        <v>2800000</v>
      </c>
      <c r="E42" s="37">
        <f t="shared" ref="E42:P42" si="4">SUM(E43:E49)</f>
        <v>359708.11</v>
      </c>
      <c r="F42" s="37">
        <f t="shared" si="4"/>
        <v>173729.86</v>
      </c>
      <c r="G42" s="37">
        <f t="shared" si="4"/>
        <v>0</v>
      </c>
      <c r="H42" s="37">
        <f t="shared" si="4"/>
        <v>0</v>
      </c>
      <c r="I42" s="37">
        <f t="shared" si="4"/>
        <v>0</v>
      </c>
      <c r="J42" s="37">
        <f t="shared" si="4"/>
        <v>0</v>
      </c>
      <c r="K42" s="37">
        <f t="shared" si="4"/>
        <v>0</v>
      </c>
      <c r="L42" s="37">
        <f t="shared" si="4"/>
        <v>0</v>
      </c>
      <c r="M42" s="37">
        <f t="shared" si="4"/>
        <v>0</v>
      </c>
      <c r="N42" s="37">
        <f t="shared" si="4"/>
        <v>0</v>
      </c>
      <c r="O42" s="37">
        <f t="shared" si="4"/>
        <v>0</v>
      </c>
      <c r="P42" s="37">
        <f t="shared" si="4"/>
        <v>0</v>
      </c>
      <c r="Q42" s="37">
        <f t="shared" si="1"/>
        <v>533437.97</v>
      </c>
    </row>
    <row r="43" spans="2:17" ht="30" x14ac:dyDescent="0.25">
      <c r="B43" s="4" t="s">
        <v>26</v>
      </c>
      <c r="C43" s="17">
        <v>1800000</v>
      </c>
      <c r="D43" s="17">
        <v>1800000</v>
      </c>
      <c r="E43" s="17">
        <v>0</v>
      </c>
      <c r="F43" s="52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4">
        <v>0</v>
      </c>
      <c r="M43" s="45">
        <v>0</v>
      </c>
      <c r="N43" s="45">
        <v>0</v>
      </c>
      <c r="O43" s="16">
        <v>0</v>
      </c>
      <c r="P43" s="44">
        <v>0</v>
      </c>
      <c r="Q43" s="54">
        <f t="shared" si="1"/>
        <v>0</v>
      </c>
    </row>
    <row r="44" spans="2:17" ht="30" x14ac:dyDescent="0.25">
      <c r="B44" s="4" t="s">
        <v>41</v>
      </c>
      <c r="C44" s="16">
        <v>0</v>
      </c>
      <c r="D44" s="16">
        <v>0</v>
      </c>
      <c r="E44" s="16">
        <v>0</v>
      </c>
      <c r="F44" s="52">
        <v>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4">
        <v>0</v>
      </c>
      <c r="M44" s="45">
        <v>0</v>
      </c>
      <c r="N44" s="45">
        <v>0</v>
      </c>
      <c r="O44" s="16">
        <v>0</v>
      </c>
      <c r="P44" s="16">
        <v>0</v>
      </c>
      <c r="Q44" s="54">
        <f t="shared" si="1"/>
        <v>0</v>
      </c>
    </row>
    <row r="45" spans="2:17" ht="30" x14ac:dyDescent="0.25">
      <c r="B45" s="4" t="s">
        <v>42</v>
      </c>
      <c r="C45" s="16">
        <v>0</v>
      </c>
      <c r="D45" s="16">
        <v>0</v>
      </c>
      <c r="E45" s="16">
        <v>0</v>
      </c>
      <c r="F45" s="52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4">
        <v>0</v>
      </c>
      <c r="M45" s="45">
        <v>0</v>
      </c>
      <c r="N45" s="45">
        <v>0</v>
      </c>
      <c r="O45" s="16">
        <v>0</v>
      </c>
      <c r="P45" s="16">
        <v>0</v>
      </c>
      <c r="Q45" s="54">
        <f t="shared" si="1"/>
        <v>0</v>
      </c>
    </row>
    <row r="46" spans="2:17" ht="30" x14ac:dyDescent="0.25">
      <c r="B46" s="4" t="s">
        <v>43</v>
      </c>
      <c r="C46" s="16">
        <v>0</v>
      </c>
      <c r="D46" s="16">
        <v>0</v>
      </c>
      <c r="E46" s="16">
        <v>0</v>
      </c>
      <c r="F46" s="52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4">
        <v>0</v>
      </c>
      <c r="M46" s="45">
        <v>0</v>
      </c>
      <c r="N46" s="45">
        <v>0</v>
      </c>
      <c r="O46" s="16">
        <v>0</v>
      </c>
      <c r="P46" s="16">
        <v>0</v>
      </c>
      <c r="Q46" s="54">
        <f t="shared" si="1"/>
        <v>0</v>
      </c>
    </row>
    <row r="47" spans="2:17" ht="30" x14ac:dyDescent="0.25">
      <c r="B47" s="4" t="s">
        <v>44</v>
      </c>
      <c r="C47" s="16">
        <v>0</v>
      </c>
      <c r="D47" s="16">
        <v>0</v>
      </c>
      <c r="E47" s="16">
        <v>0</v>
      </c>
      <c r="F47" s="52">
        <v>0</v>
      </c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4">
        <v>0</v>
      </c>
      <c r="M47" s="45">
        <v>0</v>
      </c>
      <c r="N47" s="45">
        <v>0</v>
      </c>
      <c r="O47" s="16">
        <v>0</v>
      </c>
      <c r="P47" s="16">
        <v>0</v>
      </c>
      <c r="Q47" s="54">
        <f t="shared" si="1"/>
        <v>0</v>
      </c>
    </row>
    <row r="48" spans="2:17" ht="30" x14ac:dyDescent="0.25">
      <c r="B48" s="4" t="s">
        <v>27</v>
      </c>
      <c r="C48" s="17">
        <v>1000000</v>
      </c>
      <c r="D48" s="17">
        <v>1000000</v>
      </c>
      <c r="E48" s="52">
        <v>359708.11</v>
      </c>
      <c r="F48" s="52">
        <v>173729.86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4">
        <f t="shared" si="1"/>
        <v>533437.97</v>
      </c>
    </row>
    <row r="49" spans="2:17" ht="30" x14ac:dyDescent="0.25">
      <c r="B49" s="4" t="s">
        <v>45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>
        <v>0</v>
      </c>
      <c r="L49" s="14">
        <v>0</v>
      </c>
      <c r="M49" s="45">
        <v>0</v>
      </c>
      <c r="N49" s="45">
        <v>0</v>
      </c>
      <c r="O49" s="16">
        <v>0</v>
      </c>
      <c r="P49" s="16">
        <v>0</v>
      </c>
      <c r="Q49" s="54">
        <f t="shared" si="1"/>
        <v>0</v>
      </c>
    </row>
    <row r="50" spans="2:17" x14ac:dyDescent="0.25">
      <c r="B50" s="2" t="s">
        <v>46</v>
      </c>
      <c r="C50" s="38">
        <f>SUM(C51:C57)</f>
        <v>0</v>
      </c>
      <c r="D50" s="38">
        <f>SUM(D51:D57)</f>
        <v>0</v>
      </c>
      <c r="E50" s="38">
        <f t="shared" ref="E50:K50" si="5">SUM(E51:E57)</f>
        <v>0</v>
      </c>
      <c r="F50" s="38">
        <f t="shared" si="5"/>
        <v>0</v>
      </c>
      <c r="G50" s="38">
        <f t="shared" si="5"/>
        <v>0</v>
      </c>
      <c r="H50" s="38">
        <f t="shared" si="5"/>
        <v>0</v>
      </c>
      <c r="I50" s="38">
        <f t="shared" si="5"/>
        <v>0</v>
      </c>
      <c r="J50" s="38">
        <f t="shared" si="5"/>
        <v>0</v>
      </c>
      <c r="K50" s="38">
        <f t="shared" si="5"/>
        <v>0</v>
      </c>
      <c r="L50" s="38">
        <f t="shared" ref="L50" si="6">SUM(L51:L57)</f>
        <v>0</v>
      </c>
      <c r="M50" s="38">
        <f t="shared" ref="M50" si="7">SUM(M51:M57)</f>
        <v>0</v>
      </c>
      <c r="N50" s="38">
        <f t="shared" ref="N50" si="8">SUM(N51:N57)</f>
        <v>0</v>
      </c>
      <c r="O50" s="38">
        <f t="shared" ref="O50" si="9">SUM(O51:O57)</f>
        <v>0</v>
      </c>
      <c r="P50" s="38">
        <f t="shared" ref="P50" si="10">SUM(P51:P57)</f>
        <v>0</v>
      </c>
      <c r="Q50" s="38">
        <f t="shared" ref="Q50" si="11">SUM(Q51:Q57)</f>
        <v>0</v>
      </c>
    </row>
    <row r="51" spans="2:17" ht="30" x14ac:dyDescent="0.25">
      <c r="B51" s="4" t="s">
        <v>47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45">
        <f t="shared" ref="Q51:Q67" si="12">SUM(E51:P51)</f>
        <v>0</v>
      </c>
    </row>
    <row r="52" spans="2:17" ht="30" x14ac:dyDescent="0.25">
      <c r="B52" s="4" t="s">
        <v>48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7">
        <v>0</v>
      </c>
      <c r="L52" s="14">
        <v>0</v>
      </c>
      <c r="M52" s="45">
        <v>0</v>
      </c>
      <c r="N52" s="45">
        <v>0</v>
      </c>
      <c r="O52" s="16">
        <v>0</v>
      </c>
      <c r="P52" s="16">
        <v>0</v>
      </c>
      <c r="Q52" s="45">
        <f t="shared" si="12"/>
        <v>0</v>
      </c>
    </row>
    <row r="53" spans="2:17" ht="30" x14ac:dyDescent="0.25">
      <c r="B53" s="4" t="s">
        <v>49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7">
        <v>0</v>
      </c>
      <c r="L53" s="14">
        <v>0</v>
      </c>
      <c r="M53" s="45">
        <v>0</v>
      </c>
      <c r="N53" s="45">
        <v>0</v>
      </c>
      <c r="O53" s="16">
        <v>0</v>
      </c>
      <c r="P53" s="16">
        <v>0</v>
      </c>
      <c r="Q53" s="45">
        <f t="shared" si="12"/>
        <v>0</v>
      </c>
    </row>
    <row r="54" spans="2:17" ht="30" x14ac:dyDescent="0.25">
      <c r="B54" s="4" t="s">
        <v>50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7">
        <v>0</v>
      </c>
      <c r="L54" s="14">
        <v>0</v>
      </c>
      <c r="M54" s="45">
        <v>0</v>
      </c>
      <c r="N54" s="45">
        <v>0</v>
      </c>
      <c r="O54" s="16">
        <v>0</v>
      </c>
      <c r="P54" s="16">
        <v>0</v>
      </c>
      <c r="Q54" s="45">
        <f t="shared" si="12"/>
        <v>0</v>
      </c>
    </row>
    <row r="55" spans="2:17" ht="30" x14ac:dyDescent="0.25">
      <c r="B55" s="4" t="s">
        <v>51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7">
        <v>0</v>
      </c>
      <c r="L55" s="14">
        <v>0</v>
      </c>
      <c r="M55" s="45">
        <v>0</v>
      </c>
      <c r="N55" s="45">
        <v>0</v>
      </c>
      <c r="O55" s="16">
        <v>0</v>
      </c>
      <c r="P55" s="16">
        <v>0</v>
      </c>
      <c r="Q55" s="45">
        <f t="shared" si="12"/>
        <v>0</v>
      </c>
    </row>
    <row r="56" spans="2:17" ht="30" x14ac:dyDescent="0.25">
      <c r="B56" s="4" t="s">
        <v>52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7">
        <v>0</v>
      </c>
      <c r="L56" s="14">
        <v>0</v>
      </c>
      <c r="M56" s="45">
        <v>0</v>
      </c>
      <c r="N56" s="45">
        <v>0</v>
      </c>
      <c r="O56" s="16">
        <v>0</v>
      </c>
      <c r="P56" s="16">
        <v>0</v>
      </c>
      <c r="Q56" s="45">
        <f t="shared" si="12"/>
        <v>0</v>
      </c>
    </row>
    <row r="57" spans="2:17" ht="30" x14ac:dyDescent="0.25">
      <c r="B57" s="4" t="s">
        <v>53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7">
        <v>0</v>
      </c>
      <c r="L57" s="14">
        <v>0</v>
      </c>
      <c r="M57" s="45">
        <v>0</v>
      </c>
      <c r="N57" s="45">
        <v>0</v>
      </c>
      <c r="O57" s="16">
        <v>0</v>
      </c>
      <c r="P57" s="16">
        <v>0</v>
      </c>
      <c r="Q57" s="45">
        <f t="shared" si="12"/>
        <v>0</v>
      </c>
    </row>
    <row r="58" spans="2:17" ht="30" x14ac:dyDescent="0.25">
      <c r="B58" s="2" t="s">
        <v>28</v>
      </c>
      <c r="C58" s="37">
        <f>SUM(C59:C67)</f>
        <v>18050000</v>
      </c>
      <c r="D58" s="37">
        <f>SUM(D59:D67)</f>
        <v>18050000</v>
      </c>
      <c r="E58" s="37">
        <f t="shared" ref="E58:O58" si="13">SUM(E59:E67)</f>
        <v>0</v>
      </c>
      <c r="F58" s="37">
        <f>SUM(F59:F67)</f>
        <v>429240.33999999997</v>
      </c>
      <c r="G58" s="37">
        <f t="shared" si="13"/>
        <v>19999.82</v>
      </c>
      <c r="H58" s="37">
        <f t="shared" si="13"/>
        <v>456589.2</v>
      </c>
      <c r="I58" s="37">
        <f t="shared" si="13"/>
        <v>2963999.99</v>
      </c>
      <c r="J58" s="37">
        <f t="shared" si="13"/>
        <v>556775.29</v>
      </c>
      <c r="K58" s="37">
        <f t="shared" si="13"/>
        <v>0</v>
      </c>
      <c r="L58" s="37">
        <f t="shared" si="13"/>
        <v>0</v>
      </c>
      <c r="M58" s="37">
        <f t="shared" si="13"/>
        <v>0</v>
      </c>
      <c r="N58" s="37">
        <f t="shared" si="13"/>
        <v>0</v>
      </c>
      <c r="O58" s="37">
        <f t="shared" si="13"/>
        <v>0</v>
      </c>
      <c r="P58" s="37">
        <f>SUM(P59:P67)</f>
        <v>0</v>
      </c>
      <c r="Q58" s="37">
        <f t="shared" si="12"/>
        <v>4426604.6400000006</v>
      </c>
    </row>
    <row r="59" spans="2:17" x14ac:dyDescent="0.25">
      <c r="B59" s="4" t="s">
        <v>29</v>
      </c>
      <c r="C59" s="17">
        <v>8000000</v>
      </c>
      <c r="D59" s="17">
        <v>8000000</v>
      </c>
      <c r="E59" s="17">
        <v>0</v>
      </c>
      <c r="F59" s="17">
        <v>122558.34</v>
      </c>
      <c r="G59" s="17">
        <v>0</v>
      </c>
      <c r="H59" s="17">
        <v>295944</v>
      </c>
      <c r="I59" s="17"/>
      <c r="J59" s="17">
        <v>378859.29</v>
      </c>
      <c r="K59" s="22"/>
      <c r="L59" s="22"/>
      <c r="M59" s="15"/>
      <c r="N59" s="45"/>
      <c r="O59" s="22"/>
      <c r="P59" s="44"/>
      <c r="Q59" s="45">
        <f t="shared" si="12"/>
        <v>797361.62999999989</v>
      </c>
    </row>
    <row r="60" spans="2:17" ht="30" x14ac:dyDescent="0.25">
      <c r="B60" s="4" t="s">
        <v>30</v>
      </c>
      <c r="C60" s="17">
        <v>350000</v>
      </c>
      <c r="D60" s="17">
        <v>350000</v>
      </c>
      <c r="E60" s="17">
        <v>0</v>
      </c>
      <c r="F60" s="17">
        <v>0</v>
      </c>
      <c r="G60" s="17">
        <v>19999.82</v>
      </c>
      <c r="H60" s="17">
        <v>0</v>
      </c>
      <c r="I60" s="17">
        <v>0</v>
      </c>
      <c r="J60" s="17">
        <v>0</v>
      </c>
      <c r="K60" s="22"/>
      <c r="L60" s="14"/>
      <c r="M60" s="45"/>
      <c r="N60" s="45"/>
      <c r="O60" s="22"/>
      <c r="P60" s="17"/>
      <c r="Q60" s="45">
        <f t="shared" si="12"/>
        <v>19999.82</v>
      </c>
    </row>
    <row r="61" spans="2:17" ht="30" x14ac:dyDescent="0.25">
      <c r="B61" s="4" t="s">
        <v>31</v>
      </c>
      <c r="C61" s="17">
        <v>0</v>
      </c>
      <c r="D61" s="17">
        <v>0</v>
      </c>
      <c r="E61" s="17">
        <v>0</v>
      </c>
      <c r="F61" s="52">
        <v>0</v>
      </c>
      <c r="G61" s="17">
        <v>0</v>
      </c>
      <c r="H61" s="17">
        <v>0</v>
      </c>
      <c r="I61" s="17">
        <v>0</v>
      </c>
      <c r="J61" s="17">
        <v>0</v>
      </c>
      <c r="K61" s="17"/>
      <c r="L61" s="17"/>
      <c r="M61" s="17"/>
      <c r="N61" s="17"/>
      <c r="O61" s="17"/>
      <c r="P61" s="17"/>
      <c r="Q61" s="45">
        <f t="shared" si="12"/>
        <v>0</v>
      </c>
    </row>
    <row r="62" spans="2:17" ht="30" x14ac:dyDescent="0.25">
      <c r="B62" s="4" t="s">
        <v>32</v>
      </c>
      <c r="C62" s="17">
        <v>5000000</v>
      </c>
      <c r="D62" s="17">
        <v>5000000</v>
      </c>
      <c r="E62" s="17">
        <v>0</v>
      </c>
      <c r="F62" s="52">
        <v>247800</v>
      </c>
      <c r="G62" s="17">
        <v>0</v>
      </c>
      <c r="H62" s="17">
        <v>0</v>
      </c>
      <c r="I62" s="17">
        <v>2963999.99</v>
      </c>
      <c r="J62" s="17">
        <v>80330</v>
      </c>
      <c r="K62" s="22"/>
      <c r="L62" s="14"/>
      <c r="M62" s="45"/>
      <c r="N62" s="45"/>
      <c r="O62" s="17"/>
      <c r="P62" s="44"/>
      <c r="Q62" s="45">
        <f t="shared" si="12"/>
        <v>3292129.99</v>
      </c>
    </row>
    <row r="63" spans="2:17" ht="30" x14ac:dyDescent="0.25">
      <c r="B63" s="4" t="s">
        <v>33</v>
      </c>
      <c r="C63" s="17">
        <v>400000</v>
      </c>
      <c r="D63" s="17">
        <v>400000</v>
      </c>
      <c r="E63" s="17">
        <v>0</v>
      </c>
      <c r="F63" s="17">
        <v>58882</v>
      </c>
      <c r="G63" s="17">
        <v>0</v>
      </c>
      <c r="H63" s="17">
        <v>0</v>
      </c>
      <c r="I63" s="17">
        <v>0</v>
      </c>
      <c r="J63" s="17">
        <v>0</v>
      </c>
      <c r="K63" s="22"/>
      <c r="L63" s="14"/>
      <c r="M63" s="45"/>
      <c r="N63" s="45"/>
      <c r="O63" s="17"/>
      <c r="P63" s="17"/>
      <c r="Q63" s="45">
        <f t="shared" si="12"/>
        <v>58882</v>
      </c>
    </row>
    <row r="64" spans="2:17" x14ac:dyDescent="0.25">
      <c r="B64" s="4" t="s">
        <v>54</v>
      </c>
      <c r="C64" s="17">
        <v>1500000</v>
      </c>
      <c r="D64" s="17">
        <v>1500000</v>
      </c>
      <c r="E64" s="52">
        <v>0</v>
      </c>
      <c r="F64" s="52">
        <v>0</v>
      </c>
      <c r="G64" s="17">
        <v>0</v>
      </c>
      <c r="H64" s="17">
        <v>0</v>
      </c>
      <c r="I64" s="17">
        <v>0</v>
      </c>
      <c r="J64" s="17">
        <v>0</v>
      </c>
      <c r="K64" s="17"/>
      <c r="L64" s="14"/>
      <c r="M64" s="45"/>
      <c r="N64" s="45"/>
      <c r="O64" s="17"/>
      <c r="P64" s="17"/>
      <c r="Q64" s="45">
        <f t="shared" si="12"/>
        <v>0</v>
      </c>
    </row>
    <row r="65" spans="2:17" x14ac:dyDescent="0.25">
      <c r="B65" s="4" t="s">
        <v>55</v>
      </c>
      <c r="C65" s="18">
        <v>0</v>
      </c>
      <c r="D65" s="18">
        <v>0</v>
      </c>
      <c r="E65" s="52">
        <v>0</v>
      </c>
      <c r="F65" s="52">
        <v>0</v>
      </c>
      <c r="G65" s="18">
        <v>0</v>
      </c>
      <c r="H65" s="18">
        <v>0</v>
      </c>
      <c r="I65" s="18">
        <v>0</v>
      </c>
      <c r="J65" s="18">
        <v>0</v>
      </c>
      <c r="K65" s="17"/>
      <c r="L65" s="14"/>
      <c r="M65" s="45"/>
      <c r="N65" s="45"/>
      <c r="O65" s="17"/>
      <c r="P65" s="17"/>
      <c r="Q65" s="45">
        <f t="shared" si="12"/>
        <v>0</v>
      </c>
    </row>
    <row r="66" spans="2:17" x14ac:dyDescent="0.25">
      <c r="B66" s="4" t="s">
        <v>34</v>
      </c>
      <c r="C66" s="18">
        <v>2300000</v>
      </c>
      <c r="D66" s="18">
        <v>2300000</v>
      </c>
      <c r="E66" s="52">
        <v>0</v>
      </c>
      <c r="F66" s="52">
        <v>0</v>
      </c>
      <c r="G66" s="18">
        <v>0</v>
      </c>
      <c r="H66" s="18">
        <v>0</v>
      </c>
      <c r="I66" s="18">
        <v>0</v>
      </c>
      <c r="J66" s="18">
        <v>0</v>
      </c>
      <c r="K66" s="17"/>
      <c r="L66" s="14"/>
      <c r="M66" s="22"/>
      <c r="N66" s="45"/>
      <c r="O66" s="17"/>
      <c r="P66" s="44"/>
      <c r="Q66" s="45">
        <f t="shared" si="12"/>
        <v>0</v>
      </c>
    </row>
    <row r="67" spans="2:17" ht="30" x14ac:dyDescent="0.25">
      <c r="B67" s="4" t="s">
        <v>56</v>
      </c>
      <c r="C67" s="18">
        <v>500000</v>
      </c>
      <c r="D67" s="18">
        <v>500000</v>
      </c>
      <c r="E67" s="52">
        <v>0</v>
      </c>
      <c r="F67" s="52">
        <v>0</v>
      </c>
      <c r="G67" s="18">
        <v>0</v>
      </c>
      <c r="H67" s="18">
        <v>160645.20000000001</v>
      </c>
      <c r="I67" s="18">
        <v>0</v>
      </c>
      <c r="J67" s="18">
        <v>97586</v>
      </c>
      <c r="K67" s="17"/>
      <c r="L67" s="22"/>
      <c r="M67" s="22"/>
      <c r="N67" s="22"/>
      <c r="O67" s="17"/>
      <c r="P67" s="17"/>
      <c r="Q67" s="45">
        <f t="shared" si="12"/>
        <v>258231.2</v>
      </c>
    </row>
    <row r="68" spans="2:17" ht="15" customHeight="1" x14ac:dyDescent="0.25">
      <c r="B68" s="2" t="s">
        <v>57</v>
      </c>
      <c r="C68" s="39">
        <f>SUM(C69:C72)</f>
        <v>15000000</v>
      </c>
      <c r="D68" s="39">
        <f>SUM(D69:D72)</f>
        <v>15000000</v>
      </c>
      <c r="E68" s="39">
        <f t="shared" ref="E68:K68" si="14">SUM(E69:E72)</f>
        <v>0</v>
      </c>
      <c r="F68" s="39">
        <f t="shared" si="14"/>
        <v>0</v>
      </c>
      <c r="G68" s="37">
        <f t="shared" si="14"/>
        <v>160645.20000000001</v>
      </c>
      <c r="H68" s="37">
        <f t="shared" si="14"/>
        <v>-160645.20000000001</v>
      </c>
      <c r="I68" s="39">
        <f t="shared" si="14"/>
        <v>0</v>
      </c>
      <c r="J68" s="39">
        <f t="shared" si="14"/>
        <v>0</v>
      </c>
      <c r="K68" s="39">
        <f t="shared" si="14"/>
        <v>0</v>
      </c>
      <c r="L68" s="39">
        <f t="shared" ref="L68" si="15">SUM(L69:L72)</f>
        <v>0</v>
      </c>
      <c r="M68" s="39">
        <f t="shared" ref="M68" si="16">SUM(M69:M72)</f>
        <v>0</v>
      </c>
      <c r="N68" s="39">
        <f t="shared" ref="N68" si="17">SUM(N69:N72)</f>
        <v>0</v>
      </c>
      <c r="O68" s="39">
        <f t="shared" ref="O68" si="18">SUM(O69:O72)</f>
        <v>0</v>
      </c>
      <c r="P68" s="39">
        <f t="shared" ref="P68" si="19">SUM(P69:P72)</f>
        <v>0</v>
      </c>
      <c r="Q68" s="39">
        <f t="shared" ref="Q68" si="20">SUM(Q69:Q72)</f>
        <v>0</v>
      </c>
    </row>
    <row r="69" spans="2:17" x14ac:dyDescent="0.25">
      <c r="B69" s="4" t="s">
        <v>58</v>
      </c>
      <c r="C69" s="13">
        <v>15000000</v>
      </c>
      <c r="D69" s="13">
        <v>15000000</v>
      </c>
      <c r="E69" s="13">
        <v>0</v>
      </c>
      <c r="F69" s="13">
        <v>0</v>
      </c>
      <c r="G69" s="52">
        <v>160645.20000000001</v>
      </c>
      <c r="H69" s="18">
        <v>-160645.20000000001</v>
      </c>
      <c r="I69" s="13">
        <v>0</v>
      </c>
      <c r="J69" s="13">
        <v>0</v>
      </c>
      <c r="K69" s="17">
        <v>0</v>
      </c>
      <c r="L69" s="14">
        <v>0</v>
      </c>
      <c r="M69" s="45">
        <v>0</v>
      </c>
      <c r="N69" s="45">
        <v>0</v>
      </c>
      <c r="O69" s="13">
        <v>0</v>
      </c>
      <c r="P69" s="13">
        <v>0</v>
      </c>
      <c r="Q69" s="45">
        <f t="shared" ref="Q69:Q79" si="21">SUM(E69:P69)</f>
        <v>0</v>
      </c>
    </row>
    <row r="70" spans="2:17" x14ac:dyDescent="0.25">
      <c r="B70" s="4" t="s">
        <v>59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45">
        <f t="shared" si="21"/>
        <v>0</v>
      </c>
    </row>
    <row r="71" spans="2:17" ht="30" x14ac:dyDescent="0.25">
      <c r="B71" s="4" t="s">
        <v>60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7">
        <v>0</v>
      </c>
      <c r="L71" s="14">
        <v>0</v>
      </c>
      <c r="M71" s="45">
        <v>0</v>
      </c>
      <c r="N71" s="45">
        <v>0</v>
      </c>
      <c r="O71" s="13">
        <v>0</v>
      </c>
      <c r="P71" s="13">
        <v>0</v>
      </c>
      <c r="Q71" s="45">
        <f t="shared" si="21"/>
        <v>0</v>
      </c>
    </row>
    <row r="72" spans="2:17" ht="52.5" customHeight="1" x14ac:dyDescent="0.25">
      <c r="B72" s="4" t="s">
        <v>61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7">
        <v>0</v>
      </c>
      <c r="L72" s="14">
        <v>0</v>
      </c>
      <c r="M72" s="45">
        <v>0</v>
      </c>
      <c r="N72" s="45">
        <v>0</v>
      </c>
      <c r="O72" s="13">
        <v>0</v>
      </c>
      <c r="P72" s="13">
        <v>0</v>
      </c>
      <c r="Q72" s="45">
        <f t="shared" si="21"/>
        <v>0</v>
      </c>
    </row>
    <row r="73" spans="2:17" ht="30" x14ac:dyDescent="0.25">
      <c r="B73" s="2" t="s">
        <v>62</v>
      </c>
      <c r="C73" s="38">
        <f>SUM(C74:C75)</f>
        <v>0</v>
      </c>
      <c r="D73" s="38">
        <f>SUM(D74:D75)</f>
        <v>0</v>
      </c>
      <c r="E73" s="38">
        <f t="shared" ref="E73:P73" si="22">SUM(E74:E75)</f>
        <v>0</v>
      </c>
      <c r="F73" s="38">
        <f t="shared" si="22"/>
        <v>0</v>
      </c>
      <c r="G73" s="38">
        <f t="shared" si="22"/>
        <v>0</v>
      </c>
      <c r="H73" s="38">
        <f t="shared" si="22"/>
        <v>0</v>
      </c>
      <c r="I73" s="38">
        <f t="shared" si="22"/>
        <v>0</v>
      </c>
      <c r="J73" s="38">
        <f t="shared" si="22"/>
        <v>0</v>
      </c>
      <c r="K73" s="38">
        <f t="shared" si="22"/>
        <v>0</v>
      </c>
      <c r="L73" s="38">
        <f t="shared" si="22"/>
        <v>0</v>
      </c>
      <c r="M73" s="38">
        <f t="shared" si="22"/>
        <v>0</v>
      </c>
      <c r="N73" s="38">
        <f t="shared" si="22"/>
        <v>0</v>
      </c>
      <c r="O73" s="38">
        <f t="shared" si="22"/>
        <v>0</v>
      </c>
      <c r="P73" s="38">
        <f t="shared" si="22"/>
        <v>0</v>
      </c>
      <c r="Q73" s="48">
        <f t="shared" si="21"/>
        <v>0</v>
      </c>
    </row>
    <row r="74" spans="2:17" x14ac:dyDescent="0.25">
      <c r="B74" s="4" t="s">
        <v>63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45">
        <f t="shared" si="21"/>
        <v>0</v>
      </c>
    </row>
    <row r="75" spans="2:17" ht="30" x14ac:dyDescent="0.25">
      <c r="B75" s="4" t="s">
        <v>64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45">
        <f t="shared" si="21"/>
        <v>0</v>
      </c>
    </row>
    <row r="76" spans="2:17" x14ac:dyDescent="0.25">
      <c r="B76" s="2" t="s">
        <v>65</v>
      </c>
      <c r="C76" s="38">
        <f>SUM(C77:C79)</f>
        <v>0</v>
      </c>
      <c r="D76" s="38">
        <f>SUM(D77:D79)</f>
        <v>0</v>
      </c>
      <c r="E76" s="38">
        <f t="shared" ref="E76:P76" si="23">SUM(E77:E79)</f>
        <v>0</v>
      </c>
      <c r="F76" s="38">
        <f t="shared" si="23"/>
        <v>0</v>
      </c>
      <c r="G76" s="38">
        <f t="shared" si="23"/>
        <v>0</v>
      </c>
      <c r="H76" s="38">
        <f t="shared" si="23"/>
        <v>0</v>
      </c>
      <c r="I76" s="38">
        <f t="shared" si="23"/>
        <v>0</v>
      </c>
      <c r="J76" s="38">
        <f t="shared" si="23"/>
        <v>0</v>
      </c>
      <c r="K76" s="38">
        <f t="shared" si="23"/>
        <v>0</v>
      </c>
      <c r="L76" s="38">
        <f t="shared" si="23"/>
        <v>0</v>
      </c>
      <c r="M76" s="38">
        <f t="shared" si="23"/>
        <v>0</v>
      </c>
      <c r="N76" s="38">
        <f t="shared" si="23"/>
        <v>0</v>
      </c>
      <c r="O76" s="38">
        <f t="shared" si="23"/>
        <v>0</v>
      </c>
      <c r="P76" s="38">
        <f t="shared" si="23"/>
        <v>0</v>
      </c>
      <c r="Q76" s="48">
        <f t="shared" si="21"/>
        <v>0</v>
      </c>
    </row>
    <row r="77" spans="2:17" ht="30" x14ac:dyDescent="0.25">
      <c r="B77" s="4" t="s">
        <v>66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45">
        <f t="shared" si="21"/>
        <v>0</v>
      </c>
    </row>
    <row r="78" spans="2:17" ht="30" x14ac:dyDescent="0.25">
      <c r="B78" s="4" t="s">
        <v>67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45">
        <f t="shared" si="21"/>
        <v>0</v>
      </c>
    </row>
    <row r="79" spans="2:17" ht="30" x14ac:dyDescent="0.25">
      <c r="B79" s="4" t="s">
        <v>68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45">
        <f t="shared" si="21"/>
        <v>0</v>
      </c>
    </row>
    <row r="80" spans="2:17" x14ac:dyDescent="0.25">
      <c r="B80" s="5" t="s">
        <v>35</v>
      </c>
      <c r="C80" s="23">
        <f>+C76+C73+C68+C58+C50+C42+C32+C22+C16</f>
        <v>582091328</v>
      </c>
      <c r="D80" s="23">
        <f>+D76+D73+D68+D58+D50+D42+D32+D22+D16</f>
        <v>582091328</v>
      </c>
      <c r="E80" s="23">
        <f t="shared" ref="E80:P80" si="24">+E76+E73+E68+E58+E50+E42+E32+E22+E16</f>
        <v>28461157.93</v>
      </c>
      <c r="F80" s="23">
        <f t="shared" si="24"/>
        <v>33645519.469999999</v>
      </c>
      <c r="G80" s="23">
        <f t="shared" si="24"/>
        <v>29477603.380000003</v>
      </c>
      <c r="H80" s="23">
        <f>+H76+H73+H68+H58+H50+H42+H32+H22+H16</f>
        <v>52682888.530000001</v>
      </c>
      <c r="I80" s="23">
        <f t="shared" si="24"/>
        <v>37633839.320000008</v>
      </c>
      <c r="J80" s="23">
        <f t="shared" si="24"/>
        <v>34187285.350000001</v>
      </c>
      <c r="K80" s="41">
        <f t="shared" si="24"/>
        <v>0</v>
      </c>
      <c r="L80" s="41">
        <f t="shared" si="24"/>
        <v>0</v>
      </c>
      <c r="M80" s="41">
        <f>+M76+M73+M68+M58+M50+M42+M32+M22+M16</f>
        <v>0</v>
      </c>
      <c r="N80" s="41">
        <f>+N76+N73+N68+N58+N50+N42+N32+N22+N16</f>
        <v>0</v>
      </c>
      <c r="O80" s="41">
        <f t="shared" si="24"/>
        <v>0</v>
      </c>
      <c r="P80" s="41">
        <f t="shared" si="24"/>
        <v>0</v>
      </c>
      <c r="Q80" s="41">
        <f>+Q76+Q73+Q68+Q58+Q50+Q42+Q32+Q22+Q16</f>
        <v>216088293.97999999</v>
      </c>
    </row>
    <row r="81" spans="2:17" x14ac:dyDescent="0.25">
      <c r="B81" s="3"/>
      <c r="C81" s="15"/>
      <c r="D81" s="15"/>
      <c r="E81" s="15"/>
      <c r="F81" s="15"/>
      <c r="G81" s="15"/>
      <c r="H81" s="15"/>
      <c r="I81" s="15"/>
      <c r="J81" s="15"/>
      <c r="K81" s="15"/>
      <c r="L81" s="13">
        <v>0</v>
      </c>
      <c r="M81" s="45">
        <v>0</v>
      </c>
      <c r="N81" s="45">
        <v>0</v>
      </c>
      <c r="O81" s="15"/>
      <c r="P81" s="15"/>
      <c r="Q81" s="45">
        <f t="shared" ref="Q81:Q90" si="25">SUM(E81:P81)</f>
        <v>0</v>
      </c>
    </row>
    <row r="82" spans="2:17" x14ac:dyDescent="0.25">
      <c r="B82" s="1" t="s">
        <v>69</v>
      </c>
      <c r="C82" s="40">
        <f>+C83+C86+C89</f>
        <v>0</v>
      </c>
      <c r="D82" s="40">
        <f>+D83+D86+D89</f>
        <v>0</v>
      </c>
      <c r="E82" s="40">
        <f t="shared" ref="E82:P82" si="26">+E83+E86+E89</f>
        <v>0</v>
      </c>
      <c r="F82" s="40">
        <f t="shared" si="26"/>
        <v>0</v>
      </c>
      <c r="G82" s="40">
        <f t="shared" si="26"/>
        <v>0</v>
      </c>
      <c r="H82" s="40">
        <f t="shared" si="26"/>
        <v>0</v>
      </c>
      <c r="I82" s="40">
        <f t="shared" si="26"/>
        <v>0</v>
      </c>
      <c r="J82" s="40">
        <f t="shared" si="26"/>
        <v>0</v>
      </c>
      <c r="K82" s="40">
        <f t="shared" si="26"/>
        <v>0</v>
      </c>
      <c r="L82" s="40">
        <f t="shared" si="26"/>
        <v>0</v>
      </c>
      <c r="M82" s="40">
        <f t="shared" si="26"/>
        <v>0</v>
      </c>
      <c r="N82" s="40">
        <f t="shared" si="26"/>
        <v>0</v>
      </c>
      <c r="O82" s="40">
        <f t="shared" si="26"/>
        <v>0</v>
      </c>
      <c r="P82" s="40">
        <f t="shared" si="26"/>
        <v>0</v>
      </c>
      <c r="Q82" s="37">
        <f t="shared" si="25"/>
        <v>0</v>
      </c>
    </row>
    <row r="83" spans="2:17" x14ac:dyDescent="0.25">
      <c r="B83" s="2" t="s">
        <v>70</v>
      </c>
      <c r="C83" s="38">
        <f>SUM(C84:C85)</f>
        <v>0</v>
      </c>
      <c r="D83" s="38">
        <f>SUM(D84:D85)</f>
        <v>0</v>
      </c>
      <c r="E83" s="38">
        <f t="shared" ref="E83:O83" si="27">SUM(E84:E85)</f>
        <v>0</v>
      </c>
      <c r="F83" s="38">
        <f t="shared" si="27"/>
        <v>0</v>
      </c>
      <c r="G83" s="38">
        <f t="shared" si="27"/>
        <v>0</v>
      </c>
      <c r="H83" s="38">
        <f t="shared" si="27"/>
        <v>0</v>
      </c>
      <c r="I83" s="38">
        <f t="shared" si="27"/>
        <v>0</v>
      </c>
      <c r="J83" s="38">
        <f t="shared" si="27"/>
        <v>0</v>
      </c>
      <c r="K83" s="38">
        <f t="shared" si="27"/>
        <v>0</v>
      </c>
      <c r="L83" s="38">
        <f t="shared" si="27"/>
        <v>0</v>
      </c>
      <c r="M83" s="38">
        <f t="shared" si="27"/>
        <v>0</v>
      </c>
      <c r="N83" s="38">
        <f t="shared" si="27"/>
        <v>0</v>
      </c>
      <c r="O83" s="38">
        <f t="shared" si="27"/>
        <v>0</v>
      </c>
      <c r="P83" s="15"/>
      <c r="Q83" s="48">
        <f t="shared" si="25"/>
        <v>0</v>
      </c>
    </row>
    <row r="84" spans="2:17" ht="30" x14ac:dyDescent="0.25">
      <c r="B84" s="4" t="s">
        <v>71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45">
        <f t="shared" si="25"/>
        <v>0</v>
      </c>
    </row>
    <row r="85" spans="2:17" ht="30" x14ac:dyDescent="0.25">
      <c r="B85" s="4" t="s">
        <v>72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45">
        <f t="shared" si="25"/>
        <v>0</v>
      </c>
    </row>
    <row r="86" spans="2:17" x14ac:dyDescent="0.25">
      <c r="B86" s="2" t="s">
        <v>73</v>
      </c>
      <c r="C86" s="38">
        <f>SUM(C87:C88)</f>
        <v>0</v>
      </c>
      <c r="D86" s="38">
        <f t="shared" ref="D86:P86" si="28">SUM(D87:D88)</f>
        <v>0</v>
      </c>
      <c r="E86" s="38">
        <f t="shared" si="28"/>
        <v>0</v>
      </c>
      <c r="F86" s="38">
        <f t="shared" si="28"/>
        <v>0</v>
      </c>
      <c r="G86" s="38">
        <f t="shared" si="28"/>
        <v>0</v>
      </c>
      <c r="H86" s="38">
        <f t="shared" si="28"/>
        <v>0</v>
      </c>
      <c r="I86" s="38">
        <f t="shared" si="28"/>
        <v>0</v>
      </c>
      <c r="J86" s="38">
        <f t="shared" si="28"/>
        <v>0</v>
      </c>
      <c r="K86" s="38">
        <f t="shared" si="28"/>
        <v>0</v>
      </c>
      <c r="L86" s="38">
        <f t="shared" si="28"/>
        <v>0</v>
      </c>
      <c r="M86" s="38">
        <f t="shared" si="28"/>
        <v>0</v>
      </c>
      <c r="N86" s="38">
        <f t="shared" si="28"/>
        <v>0</v>
      </c>
      <c r="O86" s="38">
        <f t="shared" si="28"/>
        <v>0</v>
      </c>
      <c r="P86" s="38">
        <f t="shared" si="28"/>
        <v>0</v>
      </c>
      <c r="Q86" s="48">
        <f t="shared" si="25"/>
        <v>0</v>
      </c>
    </row>
    <row r="87" spans="2:17" x14ac:dyDescent="0.25">
      <c r="B87" s="4" t="s">
        <v>74</v>
      </c>
      <c r="C87" s="13"/>
      <c r="D87" s="13"/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22"/>
      <c r="L87" s="13">
        <v>0</v>
      </c>
      <c r="M87" s="45">
        <v>0</v>
      </c>
      <c r="N87" s="45">
        <v>0</v>
      </c>
      <c r="O87" s="13">
        <v>0</v>
      </c>
      <c r="P87" s="13">
        <v>0</v>
      </c>
      <c r="Q87" s="45">
        <f t="shared" si="25"/>
        <v>0</v>
      </c>
    </row>
    <row r="88" spans="2:17" ht="30" x14ac:dyDescent="0.25">
      <c r="B88" s="4" t="s">
        <v>75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45">
        <f t="shared" si="25"/>
        <v>0</v>
      </c>
    </row>
    <row r="89" spans="2:17" x14ac:dyDescent="0.25">
      <c r="B89" s="2" t="s">
        <v>76</v>
      </c>
      <c r="C89" s="38">
        <f>SUM(C90)</f>
        <v>0</v>
      </c>
      <c r="D89" s="38">
        <f>SUM(D90)</f>
        <v>0</v>
      </c>
      <c r="E89" s="38">
        <f t="shared" ref="E89:P89" si="29">SUM(E90)</f>
        <v>0</v>
      </c>
      <c r="F89" s="38">
        <f t="shared" si="29"/>
        <v>0</v>
      </c>
      <c r="G89" s="38">
        <f t="shared" si="29"/>
        <v>0</v>
      </c>
      <c r="H89" s="38">
        <f t="shared" si="29"/>
        <v>0</v>
      </c>
      <c r="I89" s="38">
        <f t="shared" si="29"/>
        <v>0</v>
      </c>
      <c r="J89" s="38">
        <f t="shared" si="29"/>
        <v>0</v>
      </c>
      <c r="K89" s="38">
        <f t="shared" si="29"/>
        <v>0</v>
      </c>
      <c r="L89" s="38">
        <f t="shared" si="29"/>
        <v>0</v>
      </c>
      <c r="M89" s="38">
        <f t="shared" si="29"/>
        <v>0</v>
      </c>
      <c r="N89" s="38">
        <f t="shared" si="29"/>
        <v>0</v>
      </c>
      <c r="O89" s="38">
        <f t="shared" si="29"/>
        <v>0</v>
      </c>
      <c r="P89" s="38">
        <f t="shared" si="29"/>
        <v>0</v>
      </c>
      <c r="Q89" s="48">
        <f t="shared" si="25"/>
        <v>0</v>
      </c>
    </row>
    <row r="90" spans="2:17" ht="30" x14ac:dyDescent="0.25">
      <c r="B90" s="4" t="s">
        <v>77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45">
        <f t="shared" si="25"/>
        <v>0</v>
      </c>
    </row>
    <row r="91" spans="2:17" x14ac:dyDescent="0.25">
      <c r="B91" s="5" t="s">
        <v>78</v>
      </c>
      <c r="C91" s="23">
        <f>+C82</f>
        <v>0</v>
      </c>
      <c r="D91" s="23">
        <f>+D82</f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23">
        <f t="shared" ref="K91" si="30">+K82</f>
        <v>0</v>
      </c>
      <c r="L91" s="49">
        <v>0</v>
      </c>
      <c r="M91" s="49">
        <v>0</v>
      </c>
      <c r="N91" s="49">
        <v>0</v>
      </c>
      <c r="O91" s="41">
        <f t="shared" ref="O91:Q91" si="31">+O82</f>
        <v>0</v>
      </c>
      <c r="P91" s="41">
        <f t="shared" si="31"/>
        <v>0</v>
      </c>
      <c r="Q91" s="46">
        <f t="shared" si="31"/>
        <v>0</v>
      </c>
    </row>
    <row r="92" spans="2:17" x14ac:dyDescent="0.25">
      <c r="C92" s="15"/>
      <c r="D92" s="15"/>
      <c r="E92" s="15"/>
      <c r="F92" s="15"/>
      <c r="G92" s="15"/>
      <c r="H92" s="15"/>
      <c r="I92" s="15"/>
      <c r="J92" s="15"/>
      <c r="K92" s="42"/>
      <c r="L92" s="15"/>
      <c r="M92" s="15"/>
      <c r="N92" s="15"/>
      <c r="O92" s="15"/>
      <c r="P92" s="15"/>
      <c r="Q92" s="45">
        <f>SUM(E92:P92)</f>
        <v>0</v>
      </c>
    </row>
    <row r="93" spans="2:17" ht="31.5" x14ac:dyDescent="0.25">
      <c r="B93" s="6" t="s">
        <v>79</v>
      </c>
      <c r="C93" s="24">
        <f>+C80+C91</f>
        <v>582091328</v>
      </c>
      <c r="D93" s="24">
        <f>+D80+D91</f>
        <v>582091328</v>
      </c>
      <c r="E93" s="24">
        <f>+E80+E91</f>
        <v>28461157.93</v>
      </c>
      <c r="F93" s="24">
        <f t="shared" ref="F93:N93" si="32">+F80+F91</f>
        <v>33645519.469999999</v>
      </c>
      <c r="G93" s="24">
        <f t="shared" si="32"/>
        <v>29477603.380000003</v>
      </c>
      <c r="H93" s="24">
        <f t="shared" si="32"/>
        <v>52682888.530000001</v>
      </c>
      <c r="I93" s="24">
        <f t="shared" si="32"/>
        <v>37633839.320000008</v>
      </c>
      <c r="J93" s="24">
        <f t="shared" si="32"/>
        <v>34187285.350000001</v>
      </c>
      <c r="K93" s="24">
        <f t="shared" si="32"/>
        <v>0</v>
      </c>
      <c r="L93" s="24">
        <f t="shared" si="32"/>
        <v>0</v>
      </c>
      <c r="M93" s="24">
        <f t="shared" si="32"/>
        <v>0</v>
      </c>
      <c r="N93" s="24">
        <f t="shared" si="32"/>
        <v>0</v>
      </c>
      <c r="O93" s="24">
        <f>+O80+O91</f>
        <v>0</v>
      </c>
      <c r="P93" s="24">
        <f t="shared" ref="P93" si="33">+P80+P91</f>
        <v>0</v>
      </c>
      <c r="Q93" s="24">
        <f>+Q80+Q91</f>
        <v>216088293.97999999</v>
      </c>
    </row>
    <row r="95" spans="2:17" ht="18.75" x14ac:dyDescent="0.3">
      <c r="B95" s="28" t="s">
        <v>89</v>
      </c>
    </row>
    <row r="96" spans="2:17" x14ac:dyDescent="0.25">
      <c r="B96" s="26" t="s">
        <v>91</v>
      </c>
    </row>
    <row r="97" spans="2:2" x14ac:dyDescent="0.25">
      <c r="B97" s="26" t="s">
        <v>92</v>
      </c>
    </row>
    <row r="98" spans="2:2" x14ac:dyDescent="0.25">
      <c r="B98" s="26" t="s">
        <v>90</v>
      </c>
    </row>
    <row r="99" spans="2:2" x14ac:dyDescent="0.25">
      <c r="B99" s="26" t="s">
        <v>93</v>
      </c>
    </row>
    <row r="100" spans="2:2" x14ac:dyDescent="0.25">
      <c r="B100" s="26" t="s">
        <v>94</v>
      </c>
    </row>
    <row r="101" spans="2:2" x14ac:dyDescent="0.25">
      <c r="B101" s="29"/>
    </row>
    <row r="103" spans="2:2" x14ac:dyDescent="0.25">
      <c r="B103" s="27" t="s">
        <v>95</v>
      </c>
    </row>
    <row r="104" spans="2:2" x14ac:dyDescent="0.25">
      <c r="B104" s="27"/>
    </row>
    <row r="105" spans="2:2" x14ac:dyDescent="0.25">
      <c r="B105" s="27" t="s">
        <v>96</v>
      </c>
    </row>
    <row r="106" spans="2:2" x14ac:dyDescent="0.25">
      <c r="B106" s="27"/>
    </row>
    <row r="107" spans="2:2" x14ac:dyDescent="0.25">
      <c r="B107" s="27" t="s">
        <v>103</v>
      </c>
    </row>
    <row r="108" spans="2:2" x14ac:dyDescent="0.25">
      <c r="B108" s="27"/>
    </row>
    <row r="109" spans="2:2" s="30" customFormat="1" x14ac:dyDescent="0.25"/>
    <row r="110" spans="2:2" s="30" customFormat="1" x14ac:dyDescent="0.25"/>
    <row r="111" spans="2:2" s="30" customFormat="1" x14ac:dyDescent="0.25"/>
    <row r="112" spans="2:2" s="30" customFormat="1" x14ac:dyDescent="0.25"/>
    <row r="116" spans="2:11" ht="18.75" x14ac:dyDescent="0.3">
      <c r="B116" s="55"/>
      <c r="C116" s="55"/>
      <c r="D116" s="55"/>
      <c r="E116" s="55"/>
      <c r="F116" s="55"/>
      <c r="G116" s="55"/>
      <c r="H116" s="55"/>
    </row>
    <row r="117" spans="2:11" ht="18.75" x14ac:dyDescent="0.3">
      <c r="B117" s="55" t="s">
        <v>105</v>
      </c>
      <c r="C117" s="55"/>
      <c r="D117" s="55"/>
      <c r="E117" s="56"/>
      <c r="F117" s="56" t="s">
        <v>106</v>
      </c>
      <c r="G117" s="56"/>
      <c r="H117" s="57"/>
      <c r="I117" s="36"/>
      <c r="J117" s="34"/>
      <c r="K117" s="36"/>
    </row>
    <row r="118" spans="2:11" ht="18.75" x14ac:dyDescent="0.3">
      <c r="B118" s="28" t="s">
        <v>107</v>
      </c>
      <c r="C118" s="28"/>
      <c r="D118" s="28"/>
      <c r="E118" s="57"/>
      <c r="F118" s="57" t="s">
        <v>108</v>
      </c>
      <c r="G118" s="57"/>
      <c r="H118" s="57"/>
      <c r="I118" s="36"/>
      <c r="J118" s="34"/>
      <c r="K118" s="36"/>
    </row>
    <row r="119" spans="2:11" ht="18.75" x14ac:dyDescent="0.3">
      <c r="B119" s="58" t="s">
        <v>109</v>
      </c>
      <c r="C119" s="59"/>
      <c r="D119" s="28"/>
      <c r="E119" s="57"/>
      <c r="F119" s="56" t="s">
        <v>110</v>
      </c>
      <c r="G119" s="57"/>
      <c r="H119" s="57"/>
      <c r="I119" s="36"/>
      <c r="J119" s="34"/>
      <c r="K119" s="36"/>
    </row>
    <row r="120" spans="2:11" x14ac:dyDescent="0.25">
      <c r="K120" s="35"/>
    </row>
  </sheetData>
  <mergeCells count="6">
    <mergeCell ref="B8:Q8"/>
    <mergeCell ref="B7:Q7"/>
    <mergeCell ref="E13:Q13"/>
    <mergeCell ref="B9:Q9"/>
    <mergeCell ref="B10:Q10"/>
    <mergeCell ref="B11:Q11"/>
  </mergeCells>
  <pageMargins left="0.5" right="0.23622047244094491" top="0.47244094488188981" bottom="0.39370078740157483" header="0.31496062992125984" footer="0.31496062992125984"/>
  <pageSetup scale="45" orientation="portrait" r:id="rId1"/>
  <rowBreaks count="1" manualBreakCount="1">
    <brk id="63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Harry Peguero</cp:lastModifiedBy>
  <cp:lastPrinted>2022-07-19T14:02:12Z</cp:lastPrinted>
  <dcterms:created xsi:type="dcterms:W3CDTF">2018-04-17T18:57:16Z</dcterms:created>
  <dcterms:modified xsi:type="dcterms:W3CDTF">2022-07-19T14:04:38Z</dcterms:modified>
</cp:coreProperties>
</file>